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1" r:id="rId1"/>
    <sheet name="3" sheetId="2" r:id="rId2"/>
    <sheet name="5" sheetId="3" r:id="rId3"/>
    <sheet name="7" sheetId="4" r:id="rId4"/>
    <sheet name="11" sheetId="5" r:id="rId5"/>
    <sheet name="13" sheetId="6" r:id="rId6"/>
    <sheet name="15" sheetId="7" r:id="rId7"/>
    <sheet name="17" sheetId="8" r:id="rId8"/>
    <sheet name="25" sheetId="9" r:id="rId9"/>
    <sheet name="62" sheetId="16" r:id="rId10"/>
    <sheet name="63" sheetId="17" r:id="rId11"/>
    <sheet name="64" sheetId="18" r:id="rId12"/>
    <sheet name="65" sheetId="19" r:id="rId13"/>
  </sheets>
  <calcPr calcId="125725"/>
</workbook>
</file>

<file path=xl/calcChain.xml><?xml version="1.0" encoding="utf-8"?>
<calcChain xmlns="http://schemas.openxmlformats.org/spreadsheetml/2006/main">
  <c r="C16" i="18"/>
  <c r="C52"/>
  <c r="C46" i="16"/>
  <c r="C17" i="8"/>
  <c r="C20" i="18" l="1"/>
  <c r="C13"/>
  <c r="C13" i="6"/>
  <c r="C20" i="3"/>
  <c r="C13" i="1"/>
  <c r="C52" i="19"/>
  <c r="C51"/>
  <c r="C53" i="18"/>
  <c r="C53" i="17"/>
  <c r="C52"/>
  <c r="C53" i="16"/>
  <c r="C52"/>
  <c r="C53" i="9"/>
  <c r="C52"/>
  <c r="C53" i="8"/>
  <c r="C52"/>
  <c r="C53" i="7"/>
  <c r="C52"/>
  <c r="C53" i="6"/>
  <c r="C52"/>
  <c r="C53" i="5"/>
  <c r="C52"/>
  <c r="C53" i="4"/>
  <c r="C52"/>
  <c r="C53" i="3"/>
  <c r="C52"/>
  <c r="C53" i="2"/>
  <c r="C52"/>
  <c r="C53" i="1"/>
  <c r="C52"/>
  <c r="C19" i="19"/>
  <c r="C12"/>
  <c r="B52"/>
  <c r="C45"/>
  <c r="C44"/>
  <c r="C43"/>
  <c r="C42"/>
  <c r="C41"/>
  <c r="C40"/>
  <c r="C39"/>
  <c r="B39"/>
  <c r="C35"/>
  <c r="B35"/>
  <c r="C34"/>
  <c r="C32"/>
  <c r="C31"/>
  <c r="C29"/>
  <c r="C28"/>
  <c r="C27"/>
  <c r="C26"/>
  <c r="B26"/>
  <c r="C25"/>
  <c r="C18"/>
  <c r="C17"/>
  <c r="B15"/>
  <c r="C14"/>
  <c r="C11"/>
  <c r="C10"/>
  <c r="B9"/>
  <c r="B46" s="1"/>
  <c r="B47" s="1"/>
  <c r="B53" i="18"/>
  <c r="C46"/>
  <c r="C45"/>
  <c r="C44"/>
  <c r="C43"/>
  <c r="C42"/>
  <c r="C41"/>
  <c r="C40"/>
  <c r="B40"/>
  <c r="C36"/>
  <c r="B36"/>
  <c r="C35"/>
  <c r="C33"/>
  <c r="C32"/>
  <c r="C30"/>
  <c r="C29"/>
  <c r="C28"/>
  <c r="C27"/>
  <c r="B27"/>
  <c r="C26"/>
  <c r="C19"/>
  <c r="C18"/>
  <c r="B16"/>
  <c r="C15"/>
  <c r="C12"/>
  <c r="C11"/>
  <c r="B10"/>
  <c r="B47" s="1"/>
  <c r="B48" s="1"/>
  <c r="B53" i="17"/>
  <c r="C46"/>
  <c r="C45"/>
  <c r="C44"/>
  <c r="C43"/>
  <c r="C42"/>
  <c r="C41"/>
  <c r="C40"/>
  <c r="B40"/>
  <c r="C36"/>
  <c r="B36"/>
  <c r="C35"/>
  <c r="C33"/>
  <c r="C32"/>
  <c r="C30"/>
  <c r="C29"/>
  <c r="C28"/>
  <c r="C27"/>
  <c r="B27"/>
  <c r="C26"/>
  <c r="C20"/>
  <c r="C19"/>
  <c r="C18"/>
  <c r="C16"/>
  <c r="B16"/>
  <c r="C15"/>
  <c r="C13"/>
  <c r="C12"/>
  <c r="C11"/>
  <c r="C10"/>
  <c r="B10"/>
  <c r="B47" s="1"/>
  <c r="B48" s="1"/>
  <c r="B53" i="16"/>
  <c r="C45"/>
  <c r="C44"/>
  <c r="C43"/>
  <c r="C42"/>
  <c r="C41"/>
  <c r="C40" s="1"/>
  <c r="B40"/>
  <c r="C36"/>
  <c r="B36"/>
  <c r="C35"/>
  <c r="C33"/>
  <c r="C32"/>
  <c r="C30"/>
  <c r="C29"/>
  <c r="C28"/>
  <c r="C27"/>
  <c r="B27"/>
  <c r="C26"/>
  <c r="C19"/>
  <c r="C18"/>
  <c r="B16"/>
  <c r="C15"/>
  <c r="C13"/>
  <c r="C12"/>
  <c r="C11"/>
  <c r="B10"/>
  <c r="B47" s="1"/>
  <c r="B48" s="1"/>
  <c r="B53" i="9"/>
  <c r="C46"/>
  <c r="C45"/>
  <c r="C44"/>
  <c r="C43"/>
  <c r="C42"/>
  <c r="C41"/>
  <c r="C40"/>
  <c r="B40"/>
  <c r="C36"/>
  <c r="B36"/>
  <c r="C35"/>
  <c r="C33"/>
  <c r="C32"/>
  <c r="C30"/>
  <c r="C29"/>
  <c r="C28"/>
  <c r="B27"/>
  <c r="C26"/>
  <c r="C20"/>
  <c r="C19"/>
  <c r="C18"/>
  <c r="C17"/>
  <c r="C16" s="1"/>
  <c r="B16"/>
  <c r="C15"/>
  <c r="C13"/>
  <c r="C12"/>
  <c r="C11"/>
  <c r="C10"/>
  <c r="B10"/>
  <c r="B47" s="1"/>
  <c r="B48" s="1"/>
  <c r="C16" i="16" l="1"/>
  <c r="C27" i="9"/>
  <c r="C10" i="18"/>
  <c r="C10" i="16"/>
  <c r="C9" i="19"/>
  <c r="C15"/>
  <c r="C47" i="17"/>
  <c r="C47" i="16"/>
  <c r="C47" i="9"/>
  <c r="B53" i="8"/>
  <c r="C46"/>
  <c r="C45"/>
  <c r="C44"/>
  <c r="C43"/>
  <c r="C42"/>
  <c r="C41"/>
  <c r="C40" s="1"/>
  <c r="B40"/>
  <c r="C36"/>
  <c r="B36"/>
  <c r="C35"/>
  <c r="C33"/>
  <c r="C32"/>
  <c r="C30"/>
  <c r="C29"/>
  <c r="C28"/>
  <c r="B27"/>
  <c r="C26"/>
  <c r="C20"/>
  <c r="C19"/>
  <c r="C18"/>
  <c r="C16"/>
  <c r="B16"/>
  <c r="C15"/>
  <c r="C13"/>
  <c r="C12"/>
  <c r="C11"/>
  <c r="C10" s="1"/>
  <c r="B10"/>
  <c r="B47" s="1"/>
  <c r="B48" s="1"/>
  <c r="B53" i="7"/>
  <c r="C46"/>
  <c r="C45"/>
  <c r="C44"/>
  <c r="C43"/>
  <c r="C42"/>
  <c r="C41"/>
  <c r="C40"/>
  <c r="B40"/>
  <c r="C36"/>
  <c r="B36"/>
  <c r="C35"/>
  <c r="C33"/>
  <c r="C32"/>
  <c r="C30"/>
  <c r="C29"/>
  <c r="C28"/>
  <c r="C27"/>
  <c r="B27"/>
  <c r="C26"/>
  <c r="C20"/>
  <c r="C19"/>
  <c r="C18"/>
  <c r="C16"/>
  <c r="B16"/>
  <c r="C15"/>
  <c r="C13"/>
  <c r="C12"/>
  <c r="C11"/>
  <c r="B10"/>
  <c r="B47" s="1"/>
  <c r="B48" s="1"/>
  <c r="B53" i="6"/>
  <c r="C46"/>
  <c r="C45"/>
  <c r="C44"/>
  <c r="C43"/>
  <c r="C42"/>
  <c r="C41"/>
  <c r="C40"/>
  <c r="B40"/>
  <c r="C36"/>
  <c r="B36"/>
  <c r="C35"/>
  <c r="C33"/>
  <c r="C32"/>
  <c r="C30"/>
  <c r="C29"/>
  <c r="C28"/>
  <c r="B27"/>
  <c r="C26"/>
  <c r="C20"/>
  <c r="C19"/>
  <c r="C18"/>
  <c r="C17"/>
  <c r="C16" s="1"/>
  <c r="B16"/>
  <c r="C15"/>
  <c r="C12"/>
  <c r="C11"/>
  <c r="C10" s="1"/>
  <c r="B10"/>
  <c r="B47" s="1"/>
  <c r="B48" s="1"/>
  <c r="B53" i="5"/>
  <c r="C46"/>
  <c r="C45"/>
  <c r="C44"/>
  <c r="C43"/>
  <c r="C42"/>
  <c r="C41"/>
  <c r="C40" s="1"/>
  <c r="B40"/>
  <c r="C36"/>
  <c r="B36"/>
  <c r="C35"/>
  <c r="C33"/>
  <c r="C32"/>
  <c r="C30"/>
  <c r="C29"/>
  <c r="C28"/>
  <c r="B27"/>
  <c r="C26"/>
  <c r="C20"/>
  <c r="C19"/>
  <c r="C18"/>
  <c r="C17"/>
  <c r="C16" s="1"/>
  <c r="B16"/>
  <c r="C15"/>
  <c r="C13"/>
  <c r="C12"/>
  <c r="C11"/>
  <c r="B10"/>
  <c r="B47" s="1"/>
  <c r="B48" s="1"/>
  <c r="C20" i="4"/>
  <c r="B53"/>
  <c r="C46"/>
  <c r="C45"/>
  <c r="C44"/>
  <c r="C43"/>
  <c r="C42"/>
  <c r="C41"/>
  <c r="C40" s="1"/>
  <c r="B40"/>
  <c r="C36"/>
  <c r="B36"/>
  <c r="C35"/>
  <c r="C33"/>
  <c r="C32"/>
  <c r="C30"/>
  <c r="C29"/>
  <c r="C28"/>
  <c r="B27"/>
  <c r="C26"/>
  <c r="C19"/>
  <c r="C18"/>
  <c r="C16" s="1"/>
  <c r="B16"/>
  <c r="C15"/>
  <c r="C13"/>
  <c r="C12"/>
  <c r="C11"/>
  <c r="B10"/>
  <c r="B47" s="1"/>
  <c r="B48" s="1"/>
  <c r="C13" i="3"/>
  <c r="B53"/>
  <c r="C46"/>
  <c r="C45"/>
  <c r="C44"/>
  <c r="C43"/>
  <c r="C42"/>
  <c r="C41"/>
  <c r="C40"/>
  <c r="B40"/>
  <c r="C36"/>
  <c r="B36"/>
  <c r="C35"/>
  <c r="C33"/>
  <c r="C32"/>
  <c r="C30"/>
  <c r="C29"/>
  <c r="C28"/>
  <c r="B27"/>
  <c r="C26"/>
  <c r="C19"/>
  <c r="C18"/>
  <c r="C17"/>
  <c r="B16"/>
  <c r="C15"/>
  <c r="C12"/>
  <c r="C11"/>
  <c r="B10"/>
  <c r="B47" s="1"/>
  <c r="B48" s="1"/>
  <c r="C13" i="2"/>
  <c r="B53"/>
  <c r="C46"/>
  <c r="C45"/>
  <c r="C44"/>
  <c r="C43"/>
  <c r="C42"/>
  <c r="C41"/>
  <c r="C40" s="1"/>
  <c r="B40"/>
  <c r="C36"/>
  <c r="B36"/>
  <c r="C35"/>
  <c r="C33"/>
  <c r="C32"/>
  <c r="C30"/>
  <c r="C29"/>
  <c r="C28"/>
  <c r="B27"/>
  <c r="C26"/>
  <c r="C20"/>
  <c r="C19"/>
  <c r="C18"/>
  <c r="C17"/>
  <c r="B16"/>
  <c r="C15"/>
  <c r="C12"/>
  <c r="C11"/>
  <c r="B10"/>
  <c r="B47" s="1"/>
  <c r="B48" s="1"/>
  <c r="C27" i="6" l="1"/>
  <c r="C47" s="1"/>
  <c r="C27" i="5"/>
  <c r="C27" i="4"/>
  <c r="C27" i="3"/>
  <c r="C27" i="2"/>
  <c r="C47" i="18"/>
  <c r="C48" i="17"/>
  <c r="C54" s="1"/>
  <c r="C55" s="1"/>
  <c r="C56"/>
  <c r="C48" i="16"/>
  <c r="C54" s="1"/>
  <c r="C55" s="1"/>
  <c r="C56"/>
  <c r="C48" i="9"/>
  <c r="C54" s="1"/>
  <c r="C55" s="1"/>
  <c r="C56"/>
  <c r="C10" i="7"/>
  <c r="C47" s="1"/>
  <c r="C10" i="4"/>
  <c r="C47" s="1"/>
  <c r="C10" i="2"/>
  <c r="C16"/>
  <c r="C46" i="19"/>
  <c r="C10" i="3"/>
  <c r="C16"/>
  <c r="C47" s="1"/>
  <c r="C27" i="8"/>
  <c r="C47" s="1"/>
  <c r="C56" s="1"/>
  <c r="C10" i="5"/>
  <c r="C47" s="1"/>
  <c r="C47" i="19" l="1"/>
  <c r="C53" s="1"/>
  <c r="C54" s="1"/>
  <c r="C55"/>
  <c r="C48" i="18"/>
  <c r="C54" s="1"/>
  <c r="C55" s="1"/>
  <c r="C56"/>
  <c r="C48" i="8"/>
  <c r="C54" s="1"/>
  <c r="C55" s="1"/>
  <c r="C48" i="7"/>
  <c r="C54" s="1"/>
  <c r="C55" s="1"/>
  <c r="C56"/>
  <c r="C48" i="6"/>
  <c r="C54" s="1"/>
  <c r="C55" s="1"/>
  <c r="C56"/>
  <c r="C48" i="5"/>
  <c r="C54" s="1"/>
  <c r="C55" s="1"/>
  <c r="C56"/>
  <c r="C48" i="4"/>
  <c r="C54" s="1"/>
  <c r="C55" s="1"/>
  <c r="C56"/>
  <c r="C48" i="3"/>
  <c r="C54" s="1"/>
  <c r="C55" s="1"/>
  <c r="C56"/>
  <c r="C47" i="2"/>
  <c r="B53" i="1"/>
  <c r="C46"/>
  <c r="C45"/>
  <c r="C44"/>
  <c r="C43"/>
  <c r="C42"/>
  <c r="C41"/>
  <c r="C40" s="1"/>
  <c r="B40"/>
  <c r="C36"/>
  <c r="B36"/>
  <c r="C35"/>
  <c r="C33"/>
  <c r="C32"/>
  <c r="C30"/>
  <c r="C29"/>
  <c r="C28"/>
  <c r="B27"/>
  <c r="C26"/>
  <c r="C20"/>
  <c r="C19"/>
  <c r="C18"/>
  <c r="B16"/>
  <c r="C15"/>
  <c r="C12"/>
  <c r="C11"/>
  <c r="B10"/>
  <c r="B47" l="1"/>
  <c r="B48" s="1"/>
  <c r="C48" i="2"/>
  <c r="C54" s="1"/>
  <c r="C55" s="1"/>
  <c r="C56"/>
  <c r="C10" i="1"/>
  <c r="C16"/>
  <c r="C27"/>
  <c r="C47" l="1"/>
  <c r="C48" s="1"/>
  <c r="C54" s="1"/>
  <c r="C55" s="1"/>
  <c r="C56" l="1"/>
</calcChain>
</file>

<file path=xl/sharedStrings.xml><?xml version="1.0" encoding="utf-8"?>
<sst xmlns="http://schemas.openxmlformats.org/spreadsheetml/2006/main" count="767" uniqueCount="72">
  <si>
    <t>ОТЧЕТНАЯ КАЛЬКУЛЯЦИЯ  СЕБЕСТОИМОСТИ</t>
  </si>
  <si>
    <t>СОДЕРЖАНИЯ И РЕМОНТА ЖИЛИЩНОГО ФОНДА за 2017 год</t>
  </si>
  <si>
    <t xml:space="preserve"> тыс. руб.</t>
  </si>
  <si>
    <t>Показатели</t>
  </si>
  <si>
    <t>по всему предприятию 2017год</t>
  </si>
  <si>
    <t>Факт 2017год</t>
  </si>
  <si>
    <r>
      <t xml:space="preserve">1.Натуральные показатели (тыс.м </t>
    </r>
    <r>
      <rPr>
        <b/>
        <vertAlign val="superscript"/>
        <sz val="8"/>
        <rFont val="Times New Roman"/>
        <family val="1"/>
        <charset val="204"/>
      </rPr>
      <t>2</t>
    </r>
    <r>
      <rPr>
        <b/>
        <sz val="8"/>
        <rFont val="Times New Roman"/>
        <family val="1"/>
        <charset val="204"/>
      </rPr>
      <t>.)</t>
    </r>
  </si>
  <si>
    <t>Среднеэксплуатируемая приведенная общая площадь жилых помещений (жилья)</t>
  </si>
  <si>
    <t>2.Полная себестоимость содержания и ремонта жилищного фонда(тыс.руб.)</t>
  </si>
  <si>
    <t>2.1.Ремонт конструктивных элементов жилых зданий – всего</t>
  </si>
  <si>
    <t>в т.ч.      оплата труда рабочих, выполняющих ремонт конструктивных элементов жилых зданий</t>
  </si>
  <si>
    <t>отчисления  на социальные нужды</t>
  </si>
  <si>
    <t xml:space="preserve">               материалы</t>
  </si>
  <si>
    <t>ремонт подъездов д.66, ремонт плит(козырьки балконов) д.64 ООО "Контакт"</t>
  </si>
  <si>
    <t>Оплата туда цехового персонала</t>
  </si>
  <si>
    <t>2.2Ремонт и обслуживание внутридомового инженерного оборудования – всего</t>
  </si>
  <si>
    <t>в т.ч.      оплата труда рабочих, выполняющих ремонт и обслуживание внутридомового оборудования</t>
  </si>
  <si>
    <t>отчисления на социальные нужды</t>
  </si>
  <si>
    <t>аварийно-диспетчерское обслуживание</t>
  </si>
  <si>
    <t>материалы</t>
  </si>
  <si>
    <t>ВДГО (тех. обслуживание газ. оборудования</t>
  </si>
  <si>
    <t>ВДПО (проверка дымоходов, вент. каналов)</t>
  </si>
  <si>
    <t>оплата за газ д. 43 ул. Строителей</t>
  </si>
  <si>
    <t>тех. Обслуживание газового оборудования д.43,д.43А ул. Строителей (котлы)</t>
  </si>
  <si>
    <t>поверка счетчиковд.65,49</t>
  </si>
  <si>
    <t>2.3.Благоустройство и обеспечение санитарного состояния жилых зданий и придомовых территорий – всего</t>
  </si>
  <si>
    <t>в т.ч.      оплата труда рабочих, занятых благоустройством и обслуживанием</t>
  </si>
  <si>
    <t>электроэнергия д.61</t>
  </si>
  <si>
    <t>вывоз ТБО</t>
  </si>
  <si>
    <t>электроэнергия подвал</t>
  </si>
  <si>
    <t>дезинсекция, дератизация д.47</t>
  </si>
  <si>
    <t>Расходы по ОДН</t>
  </si>
  <si>
    <t>ОДН на ХВС</t>
  </si>
  <si>
    <t>ОДН на ГВС</t>
  </si>
  <si>
    <t>ОДН на электроэнергию</t>
  </si>
  <si>
    <t>Общеэксплуатационные расходы</t>
  </si>
  <si>
    <t>Оплата туда АУП +отчисления на соц. нужды</t>
  </si>
  <si>
    <t>мин. Налог при УСНО  налог в ПФР (доначислено по проверке)</t>
  </si>
  <si>
    <t>нотариальные услуги, справки БТИ</t>
  </si>
  <si>
    <t xml:space="preserve">            -  расходы по транспорту(аренда, использование личного транспорта)</t>
  </si>
  <si>
    <t>лицензия Крипто ПРО + эл. ключ (регистрация ГИС ЖКХ)</t>
  </si>
  <si>
    <t>Прочие общехозяйственные расходы</t>
  </si>
  <si>
    <t>ИТОГО расходов по эксплуатации</t>
  </si>
  <si>
    <r>
      <t>Себестоимость содержания и ремонта 1 м</t>
    </r>
    <r>
      <rPr>
        <b/>
        <i/>
        <vertAlign val="superscript"/>
        <sz val="10"/>
        <rFont val="Times New Roman"/>
        <family val="1"/>
        <charset val="204"/>
      </rPr>
      <t xml:space="preserve">2 </t>
    </r>
    <r>
      <rPr>
        <b/>
        <i/>
        <sz val="10"/>
        <rFont val="Times New Roman"/>
        <family val="1"/>
        <charset val="204"/>
      </rPr>
      <t xml:space="preserve"> площади жилья, руб.</t>
    </r>
  </si>
  <si>
    <t>долг на 01.01.2017г.</t>
  </si>
  <si>
    <t>Всего начислено  населению в т.ч.:</t>
  </si>
  <si>
    <t>Всего оплачено населением в т.ч.:</t>
  </si>
  <si>
    <t>долг на 31.12.2017г.</t>
  </si>
  <si>
    <t>Экономически обоснованный тариф, руб</t>
  </si>
  <si>
    <t xml:space="preserve">          Директор                                          Мансуров В.Ю..</t>
  </si>
  <si>
    <t xml:space="preserve">                 Гл. бухгалтер                                     Хрычева М.Н.</t>
  </si>
  <si>
    <t>поверка счетчиков д.65,49</t>
  </si>
  <si>
    <t>перерасход по МКД на 1кв. м.(- расходы, + переплата) руб. по выполнению работ</t>
  </si>
  <si>
    <t>перерасход по МКД  за год (- расходы, + переплата) тыс. руб по выполнению работ</t>
  </si>
  <si>
    <t xml:space="preserve"> разница между оплачено населением и фактически израсходованными средствами(тыс.руб.)</t>
  </si>
  <si>
    <t>Гигант ул. Юбилейная д.65</t>
  </si>
  <si>
    <t>Гигант ул. Юбилейная д.64</t>
  </si>
  <si>
    <t>Гигант ул. Юбилейная д.63</t>
  </si>
  <si>
    <t>Гигант ул. Юбилейная д.62</t>
  </si>
  <si>
    <t>Гигант ул. Первомайская д.1</t>
  </si>
  <si>
    <t>Гигант ул. Первомайская д.3</t>
  </si>
  <si>
    <t>Гигант ул. Первомайская д.5</t>
  </si>
  <si>
    <t>Гигант ул. Первомайская д.7</t>
  </si>
  <si>
    <t>Гигант ул. Первомайская д.11</t>
  </si>
  <si>
    <t>Гигант ул. Первомайская д.13</t>
  </si>
  <si>
    <t>Гигант ул. Первомайская д.15</t>
  </si>
  <si>
    <t>Гигант ул. Первомайская д.17</t>
  </si>
  <si>
    <t>Гигант ул. Первомайская д.25</t>
  </si>
  <si>
    <t xml:space="preserve">               материалы,</t>
  </si>
  <si>
    <t xml:space="preserve">               материалы </t>
  </si>
  <si>
    <t xml:space="preserve">мин. Налог при УСНО  </t>
  </si>
  <si>
    <t xml:space="preserve">мин. Налог при УСНО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</si>
</sst>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0" fillId="0" borderId="1" xfId="0" applyBorder="1"/>
    <xf numFmtId="0" fontId="8" fillId="0" borderId="2" xfId="0" applyFont="1" applyBorder="1" applyAlignment="1">
      <alignment vertical="top" wrapText="1"/>
    </xf>
    <xf numFmtId="164" fontId="8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justify" vertical="top" wrapText="1"/>
    </xf>
    <xf numFmtId="2" fontId="9" fillId="2" borderId="2" xfId="0" applyNumberFormat="1" applyFont="1" applyFill="1" applyBorder="1" applyAlignment="1">
      <alignment horizontal="center" vertical="top" wrapText="1"/>
    </xf>
    <xf numFmtId="2" fontId="9" fillId="2" borderId="3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8" fillId="0" borderId="4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vertical="top" wrapText="1"/>
    </xf>
    <xf numFmtId="2" fontId="11" fillId="0" borderId="3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 indent="4"/>
    </xf>
    <xf numFmtId="0" fontId="12" fillId="0" borderId="1" xfId="0" applyFont="1" applyBorder="1" applyAlignment="1">
      <alignment vertical="top" wrapText="1"/>
    </xf>
    <xf numFmtId="0" fontId="8" fillId="4" borderId="5" xfId="0" applyFont="1" applyFill="1" applyBorder="1" applyAlignment="1">
      <alignment horizontal="left" vertical="top" wrapText="1" indent="4"/>
    </xf>
    <xf numFmtId="0" fontId="8" fillId="4" borderId="4" xfId="0" applyFont="1" applyFill="1" applyBorder="1" applyAlignment="1">
      <alignment horizontal="left" vertical="top" wrapText="1" indent="4"/>
    </xf>
    <xf numFmtId="0" fontId="8" fillId="4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top" wrapText="1" indent="4"/>
    </xf>
    <xf numFmtId="2" fontId="9" fillId="2" borderId="6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2" fontId="2" fillId="0" borderId="7" xfId="0" applyNumberFormat="1" applyFont="1" applyBorder="1" applyAlignment="1">
      <alignment horizontal="center"/>
    </xf>
    <xf numFmtId="2" fontId="11" fillId="0" borderId="2" xfId="0" applyNumberFormat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2" fontId="11" fillId="0" borderId="8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vertical="top" wrapText="1"/>
    </xf>
    <xf numFmtId="2" fontId="15" fillId="0" borderId="1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vertical="top" wrapText="1"/>
    </xf>
    <xf numFmtId="2" fontId="15" fillId="0" borderId="2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164" fontId="0" fillId="0" borderId="0" xfId="0" applyNumberFormat="1"/>
    <xf numFmtId="0" fontId="17" fillId="0" borderId="0" xfId="0" applyFont="1" applyAlignment="1">
      <alignment horizontal="left"/>
    </xf>
    <xf numFmtId="0" fontId="8" fillId="0" borderId="9" xfId="0" applyFont="1" applyFill="1" applyBorder="1" applyAlignment="1">
      <alignment vertical="top" wrapText="1"/>
    </xf>
    <xf numFmtId="2" fontId="8" fillId="0" borderId="6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/>
    <xf numFmtId="2" fontId="2" fillId="0" borderId="2" xfId="0" applyNumberFormat="1" applyFont="1" applyFill="1" applyBorder="1" applyAlignment="1">
      <alignment horizontal="center" vertical="top" wrapText="1"/>
    </xf>
    <xf numFmtId="2" fontId="13" fillId="0" borderId="2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5" fontId="0" fillId="2" borderId="1" xfId="0" applyNumberFormat="1" applyFill="1" applyBorder="1" applyAlignment="1">
      <alignment horizontal="center" vertical="top"/>
    </xf>
    <xf numFmtId="165" fontId="0" fillId="3" borderId="1" xfId="0" applyNumberFormat="1" applyFill="1" applyBorder="1" applyAlignment="1">
      <alignment horizontal="center" vertical="top"/>
    </xf>
    <xf numFmtId="165" fontId="16" fillId="0" borderId="1" xfId="0" applyNumberFormat="1" applyFont="1" applyBorder="1" applyAlignment="1">
      <alignment horizontal="center" vertical="top"/>
    </xf>
    <xf numFmtId="165" fontId="16" fillId="0" borderId="1" xfId="0" applyNumberFormat="1" applyFont="1" applyBorder="1"/>
    <xf numFmtId="165" fontId="0" fillId="0" borderId="10" xfId="0" applyNumberFormat="1" applyBorder="1"/>
    <xf numFmtId="165" fontId="0" fillId="0" borderId="0" xfId="0" applyNumberFormat="1"/>
    <xf numFmtId="165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8"/>
  <sheetViews>
    <sheetView tabSelected="1" workbookViewId="0">
      <selection activeCell="A26" sqref="A26"/>
    </sheetView>
  </sheetViews>
  <sheetFormatPr defaultRowHeight="15"/>
  <cols>
    <col min="1" max="1" width="52.7109375" customWidth="1"/>
    <col min="2" max="2" width="13.5703125" customWidth="1"/>
  </cols>
  <sheetData>
    <row r="2" spans="1:3">
      <c r="A2" s="63" t="s">
        <v>0</v>
      </c>
      <c r="B2" s="63"/>
    </row>
    <row r="3" spans="1:3">
      <c r="A3" s="63" t="s">
        <v>1</v>
      </c>
      <c r="B3" s="63"/>
    </row>
    <row r="4" spans="1:3">
      <c r="A4" s="63" t="s">
        <v>59</v>
      </c>
      <c r="B4" s="63"/>
    </row>
    <row r="5" spans="1:3">
      <c r="A5" s="64" t="s">
        <v>2</v>
      </c>
      <c r="B5" s="64"/>
    </row>
    <row r="6" spans="1:3" ht="46.5" customHeight="1">
      <c r="A6" s="1" t="s">
        <v>3</v>
      </c>
      <c r="B6" s="2" t="s">
        <v>4</v>
      </c>
      <c r="C6" s="52" t="s">
        <v>5</v>
      </c>
    </row>
    <row r="7" spans="1:3" ht="19.5" thickBot="1">
      <c r="A7" s="3" t="s">
        <v>6</v>
      </c>
      <c r="B7" s="4"/>
      <c r="C7" s="53"/>
    </row>
    <row r="8" spans="1:3" ht="26.25" thickBot="1">
      <c r="A8" s="6" t="s">
        <v>7</v>
      </c>
      <c r="B8" s="7">
        <v>42.179000000000002</v>
      </c>
      <c r="C8" s="54">
        <v>0.30220000000000002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7.8020747765475704</v>
      </c>
    </row>
    <row r="11" spans="1:3" ht="26.25" thickBot="1">
      <c r="A11" s="10" t="s">
        <v>10</v>
      </c>
      <c r="B11" s="11">
        <v>582.78</v>
      </c>
      <c r="C11" s="56">
        <f>B11/B8*C8</f>
        <v>4.1754455060575166</v>
      </c>
    </row>
    <row r="12" spans="1:3" ht="15.75" thickBot="1">
      <c r="A12" s="10" t="s">
        <v>11</v>
      </c>
      <c r="B12" s="12">
        <v>116.3</v>
      </c>
      <c r="C12" s="56">
        <f>B12/B8*C8</f>
        <v>0.83325493729106892</v>
      </c>
    </row>
    <row r="13" spans="1:3" ht="15.75" thickBot="1">
      <c r="A13" s="10" t="s">
        <v>68</v>
      </c>
      <c r="B13" s="12">
        <v>289</v>
      </c>
      <c r="C13" s="56">
        <f>B13/B8*C8</f>
        <v>2.0705991133028285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0.7227752198961569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14.382521517342754</v>
      </c>
    </row>
    <row r="17" spans="1:3" ht="26.25" thickBot="1">
      <c r="A17" s="10" t="s">
        <v>16</v>
      </c>
      <c r="B17" s="11">
        <v>747.64</v>
      </c>
      <c r="C17" s="56">
        <v>5.0366</v>
      </c>
    </row>
    <row r="18" spans="1:3" ht="15.75" thickBot="1">
      <c r="A18" s="17" t="s">
        <v>17</v>
      </c>
      <c r="B18" s="11">
        <v>172.51</v>
      </c>
      <c r="C18" s="56">
        <f>B18/B8*C8</f>
        <v>1.235982882477062</v>
      </c>
    </row>
    <row r="19" spans="1:3" ht="16.5" thickBot="1">
      <c r="A19" s="18" t="s">
        <v>18</v>
      </c>
      <c r="B19" s="11">
        <v>110</v>
      </c>
      <c r="C19" s="56">
        <f>B19/B8*C8</f>
        <v>0.78811730956163017</v>
      </c>
    </row>
    <row r="20" spans="1:3" ht="15.75" thickBot="1">
      <c r="A20" s="17" t="s">
        <v>19</v>
      </c>
      <c r="B20" s="12">
        <v>339.7</v>
      </c>
      <c r="C20" s="56">
        <f>B20/B8*C8</f>
        <v>2.4338495459825982</v>
      </c>
    </row>
    <row r="21" spans="1:3" ht="15.75" thickBot="1">
      <c r="A21" s="19" t="s">
        <v>20</v>
      </c>
      <c r="B21" s="11">
        <v>365.911</v>
      </c>
      <c r="C21" s="56">
        <v>3.6679200000000001</v>
      </c>
    </row>
    <row r="22" spans="1:3" ht="15.75" thickBot="1">
      <c r="A22" s="20" t="s">
        <v>21</v>
      </c>
      <c r="B22" s="11">
        <v>36.83</v>
      </c>
      <c r="C22" s="56">
        <v>0.43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51</v>
      </c>
      <c r="B25" s="11">
        <v>21</v>
      </c>
      <c r="C25" s="57">
        <v>0</v>
      </c>
    </row>
    <row r="26" spans="1:3" ht="15.75" thickBot="1">
      <c r="A26" s="22" t="s">
        <v>14</v>
      </c>
      <c r="B26" s="11">
        <v>110.27</v>
      </c>
      <c r="C26" s="56">
        <f>B26/B8*C8</f>
        <v>0.79005177932146331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13.234617544275588</v>
      </c>
    </row>
    <row r="28" spans="1:3" ht="26.25" thickBot="1">
      <c r="A28" s="24" t="s">
        <v>26</v>
      </c>
      <c r="B28" s="11">
        <v>273.58999999999997</v>
      </c>
      <c r="C28" s="56">
        <f>B28/B8*C8</f>
        <v>1.9601910429360581</v>
      </c>
    </row>
    <row r="29" spans="1:3" ht="15.75" thickBot="1">
      <c r="A29" s="24" t="s">
        <v>17</v>
      </c>
      <c r="B29" s="11">
        <v>55.18</v>
      </c>
      <c r="C29" s="56">
        <f>B29/B8*C8</f>
        <v>0.39534830128737053</v>
      </c>
    </row>
    <row r="30" spans="1:3" ht="15.75" thickBot="1">
      <c r="A30" s="24" t="s">
        <v>19</v>
      </c>
      <c r="B30" s="25">
        <v>72.3</v>
      </c>
      <c r="C30" s="56">
        <f>B30/B8*C8</f>
        <v>0.51800801346641689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10.102087673960977</v>
      </c>
    </row>
    <row r="33" spans="1:3" ht="15.75" thickBot="1">
      <c r="A33" s="24" t="s">
        <v>29</v>
      </c>
      <c r="B33" s="12">
        <v>12.686999999999999</v>
      </c>
      <c r="C33" s="56">
        <f>B33/B8*C8</f>
        <v>9.0898584603712751E-2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0.16808392802105313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1.5233400000000001</v>
      </c>
    </row>
    <row r="37" spans="1:3" ht="15.75" thickBot="1">
      <c r="A37" s="21" t="s">
        <v>32</v>
      </c>
      <c r="B37" s="11">
        <v>44.869</v>
      </c>
      <c r="C37" s="56">
        <v>0.30624000000000001</v>
      </c>
    </row>
    <row r="38" spans="1:3" ht="15.75" thickBot="1">
      <c r="A38" s="21" t="s">
        <v>33</v>
      </c>
      <c r="B38" s="11">
        <v>68.804000000000002</v>
      </c>
      <c r="C38" s="56">
        <v>0</v>
      </c>
    </row>
    <row r="39" spans="1:3" ht="15.75" thickBot="1">
      <c r="A39" s="21" t="s">
        <v>34</v>
      </c>
      <c r="B39" s="11">
        <v>284.48500000000001</v>
      </c>
      <c r="C39" s="56">
        <v>1.2171000000000001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18.916176723013827</v>
      </c>
    </row>
    <row r="41" spans="1:3" ht="15.75" thickBot="1">
      <c r="A41" s="22" t="s">
        <v>36</v>
      </c>
      <c r="B41" s="12">
        <v>1984.4</v>
      </c>
      <c r="C41" s="56">
        <f>B41/B8*C8</f>
        <v>14.21763626449181</v>
      </c>
    </row>
    <row r="42" spans="1:3" ht="26.25" thickBot="1">
      <c r="A42" s="21" t="s">
        <v>37</v>
      </c>
      <c r="B42" s="11">
        <v>53.14</v>
      </c>
      <c r="C42" s="56">
        <f>B42/B8*C8</f>
        <v>0.38073230754640941</v>
      </c>
    </row>
    <row r="43" spans="1:3" ht="15.75" thickBot="1">
      <c r="A43" s="21" t="s">
        <v>38</v>
      </c>
      <c r="B43" s="11">
        <v>7.27</v>
      </c>
      <c r="C43" s="56">
        <f>B43/B8*C8</f>
        <v>5.2087389459209557E-2</v>
      </c>
    </row>
    <row r="44" spans="1:3" ht="26.25" thickBot="1">
      <c r="A44" s="21" t="s">
        <v>39</v>
      </c>
      <c r="B44" s="11">
        <v>151.27000000000001</v>
      </c>
      <c r="C44" s="56">
        <f>B44/B8*C8</f>
        <v>1.0838045947035255</v>
      </c>
    </row>
    <row r="45" spans="1:3" ht="15.75" thickBot="1">
      <c r="A45" s="31" t="s">
        <v>40</v>
      </c>
      <c r="B45" s="11">
        <v>4.16</v>
      </c>
      <c r="C45" s="56">
        <f>B45/B8*C8</f>
        <v>2.9805163707058015E-2</v>
      </c>
    </row>
    <row r="46" spans="1:3" ht="15.75" thickBot="1">
      <c r="A46" s="22" t="s">
        <v>41</v>
      </c>
      <c r="B46" s="11">
        <v>439.95</v>
      </c>
      <c r="C46" s="56">
        <f>B46/B8*C8</f>
        <v>3.1521110031058113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55.858730561179733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15.403356100038531</v>
      </c>
    </row>
    <row r="49" spans="1:3" ht="15.75" thickBot="1">
      <c r="A49" s="35" t="s">
        <v>44</v>
      </c>
      <c r="B49" s="36"/>
      <c r="C49" s="59">
        <v>17.860199999999999</v>
      </c>
    </row>
    <row r="50" spans="1:3" ht="15.75" thickBot="1">
      <c r="A50" s="22" t="s">
        <v>45</v>
      </c>
      <c r="B50" s="37">
        <v>8128.6980000000003</v>
      </c>
      <c r="C50" s="59">
        <v>46.451270000000001</v>
      </c>
    </row>
    <row r="51" spans="1:3" ht="15.75" thickBot="1">
      <c r="A51" s="21" t="s">
        <v>46</v>
      </c>
      <c r="B51" s="38"/>
      <c r="C51" s="59">
        <v>42.553620000000002</v>
      </c>
    </row>
    <row r="52" spans="1:3" ht="15.75" thickBot="1">
      <c r="A52" s="21" t="s">
        <v>47</v>
      </c>
      <c r="B52" s="38"/>
      <c r="C52" s="59">
        <f>C49+C50-C51</f>
        <v>21.757849999999998</v>
      </c>
    </row>
    <row r="53" spans="1:3">
      <c r="A53" s="43" t="s">
        <v>48</v>
      </c>
      <c r="B53" s="44">
        <f>B50/B8/12</f>
        <v>16.059923184523104</v>
      </c>
      <c r="C53" s="60">
        <f>C50/C8/12</f>
        <v>12.809196448268255</v>
      </c>
    </row>
    <row r="54" spans="1:3" ht="27">
      <c r="A54" s="46" t="s">
        <v>52</v>
      </c>
      <c r="B54" s="45"/>
      <c r="C54" s="53">
        <f>C53-C48</f>
        <v>-2.5941596517702763</v>
      </c>
    </row>
    <row r="55" spans="1:3" ht="27">
      <c r="A55" s="46" t="s">
        <v>53</v>
      </c>
      <c r="B55" s="45"/>
      <c r="C55" s="53">
        <f>C54*C8*12</f>
        <v>-9.4074605611797306</v>
      </c>
    </row>
    <row r="56" spans="1:3" ht="27">
      <c r="A56" s="46" t="s">
        <v>54</v>
      </c>
      <c r="B56" s="45"/>
      <c r="C56" s="53">
        <f>C51-C47</f>
        <v>-13.305110561179731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58"/>
  <sheetViews>
    <sheetView topLeftCell="A7" workbookViewId="0">
      <selection activeCell="A26" sqref="A26"/>
    </sheetView>
  </sheetViews>
  <sheetFormatPr defaultRowHeight="15"/>
  <cols>
    <col min="1" max="1" width="52.5703125" customWidth="1"/>
    <col min="3" max="3" width="10.5703125" bestFit="1" customWidth="1"/>
  </cols>
  <sheetData>
    <row r="2" spans="1:3">
      <c r="A2" s="63" t="s">
        <v>0</v>
      </c>
      <c r="B2" s="63"/>
    </row>
    <row r="3" spans="1:3">
      <c r="A3" s="63" t="s">
        <v>1</v>
      </c>
      <c r="B3" s="63"/>
    </row>
    <row r="4" spans="1:3">
      <c r="A4" s="63" t="s">
        <v>58</v>
      </c>
      <c r="B4" s="63"/>
    </row>
    <row r="5" spans="1:3">
      <c r="A5" s="64" t="s">
        <v>2</v>
      </c>
      <c r="B5" s="64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0.97899999999999998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25.275417624884419</v>
      </c>
    </row>
    <row r="11" spans="1:3" ht="26.25" thickBot="1">
      <c r="A11" s="10" t="s">
        <v>10</v>
      </c>
      <c r="B11" s="11">
        <v>582.78</v>
      </c>
      <c r="C11" s="56">
        <f>B11/B8*C8</f>
        <v>13.52667488560658</v>
      </c>
    </row>
    <row r="12" spans="1:3" ht="15.75" thickBot="1">
      <c r="A12" s="10" t="s">
        <v>11</v>
      </c>
      <c r="B12" s="12">
        <v>116.3</v>
      </c>
      <c r="C12" s="56">
        <f>B12/B8*C8</f>
        <v>2.6993930628985985</v>
      </c>
    </row>
    <row r="13" spans="1:3" ht="15.75" thickBot="1">
      <c r="A13" s="10" t="s">
        <v>12</v>
      </c>
      <c r="B13" s="12">
        <v>289</v>
      </c>
      <c r="C13" s="56">
        <f>B13/B8*C8</f>
        <v>6.7078641029896389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2.3414855733896012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68.152440423433461</v>
      </c>
    </row>
    <row r="17" spans="1:3" ht="26.25" thickBot="1">
      <c r="A17" s="10" t="s">
        <v>16</v>
      </c>
      <c r="B17" s="11">
        <v>747.64</v>
      </c>
      <c r="C17" s="56">
        <v>16.633199999999999</v>
      </c>
    </row>
    <row r="18" spans="1:3" ht="15.75" thickBot="1">
      <c r="A18" s="17" t="s">
        <v>17</v>
      </c>
      <c r="B18" s="11">
        <v>172.51</v>
      </c>
      <c r="C18" s="56">
        <f>B18/B8*C8</f>
        <v>4.0040610256288671</v>
      </c>
    </row>
    <row r="19" spans="1:3" ht="16.5" thickBot="1">
      <c r="A19" s="18" t="s">
        <v>18</v>
      </c>
      <c r="B19" s="11">
        <v>110</v>
      </c>
      <c r="C19" s="56">
        <f>B19/B8*C8</f>
        <v>2.5531662675739111</v>
      </c>
    </row>
    <row r="20" spans="1:3" ht="15.75" thickBot="1">
      <c r="A20" s="17" t="s">
        <v>19</v>
      </c>
      <c r="B20" s="12">
        <v>339.7</v>
      </c>
      <c r="C20" s="56">
        <v>24.571000000000002</v>
      </c>
    </row>
    <row r="21" spans="1:3" ht="15.75" thickBot="1">
      <c r="A21" s="19" t="s">
        <v>20</v>
      </c>
      <c r="B21" s="11">
        <v>365.911</v>
      </c>
      <c r="C21" s="56">
        <v>15.28158</v>
      </c>
    </row>
    <row r="22" spans="1:3" ht="15.75" thickBot="1">
      <c r="A22" s="20" t="s">
        <v>21</v>
      </c>
      <c r="B22" s="11">
        <v>36.83</v>
      </c>
      <c r="C22" s="56">
        <v>2.5499999999999998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2.5594331302306834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42.874555181488411</v>
      </c>
    </row>
    <row r="28" spans="1:3" ht="26.25" thickBot="1">
      <c r="A28" s="24" t="s">
        <v>26</v>
      </c>
      <c r="B28" s="11">
        <v>273.58999999999997</v>
      </c>
      <c r="C28" s="56">
        <f>B28/B8*C8</f>
        <v>6.350188719504966</v>
      </c>
    </row>
    <row r="29" spans="1:3" ht="15.75" thickBot="1">
      <c r="A29" s="24" t="s">
        <v>17</v>
      </c>
      <c r="B29" s="11">
        <v>55.18</v>
      </c>
      <c r="C29" s="56">
        <f>B29/B8*C8</f>
        <v>1.2807610422248039</v>
      </c>
    </row>
    <row r="30" spans="1:3" ht="15.75" thickBot="1">
      <c r="A30" s="24" t="s">
        <v>19</v>
      </c>
      <c r="B30" s="25">
        <v>72.3</v>
      </c>
      <c r="C30" s="56">
        <f>B30/B8*C8</f>
        <v>1.6781265558690341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32.726485217762395</v>
      </c>
    </row>
    <row r="33" spans="1:3" ht="15.75" thickBot="1">
      <c r="A33" s="24" t="s">
        <v>29</v>
      </c>
      <c r="B33" s="12">
        <v>12.686999999999999</v>
      </c>
      <c r="C33" s="56">
        <f>B33/B8*C8</f>
        <v>0.29447291306100193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0.54452073306621773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25.73002</v>
      </c>
    </row>
    <row r="37" spans="1:3" ht="15.75" thickBot="1">
      <c r="A37" s="21" t="s">
        <v>32</v>
      </c>
      <c r="B37" s="11">
        <v>44.869</v>
      </c>
      <c r="C37" s="56">
        <v>0.93810000000000004</v>
      </c>
    </row>
    <row r="38" spans="1:3" ht="15.75" thickBot="1">
      <c r="A38" s="21" t="s">
        <v>33</v>
      </c>
      <c r="B38" s="11">
        <v>68.804000000000002</v>
      </c>
      <c r="C38" s="56">
        <v>0</v>
      </c>
    </row>
    <row r="39" spans="1:3" ht="15.75" thickBot="1">
      <c r="A39" s="21" t="s">
        <v>34</v>
      </c>
      <c r="B39" s="11">
        <v>284.48500000000001</v>
      </c>
      <c r="C39" s="56">
        <v>24.791920000000001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61.280400436236043</v>
      </c>
    </row>
    <row r="41" spans="1:3" ht="15.75" thickBot="1">
      <c r="A41" s="22" t="s">
        <v>36</v>
      </c>
      <c r="B41" s="12">
        <v>1984.4</v>
      </c>
      <c r="C41" s="56">
        <f>B41/B8*C8</f>
        <v>46.059119467033362</v>
      </c>
    </row>
    <row r="42" spans="1:3" ht="15.75" thickBot="1">
      <c r="A42" s="21" t="s">
        <v>70</v>
      </c>
      <c r="B42" s="11">
        <v>53.14</v>
      </c>
      <c r="C42" s="56">
        <f>B42/B8*C8</f>
        <v>1.233411413262524</v>
      </c>
    </row>
    <row r="43" spans="1:3" ht="15.75" thickBot="1">
      <c r="A43" s="21" t="s">
        <v>38</v>
      </c>
      <c r="B43" s="11">
        <v>7.27</v>
      </c>
      <c r="C43" s="56">
        <f>B43/B8*C8</f>
        <v>0.16874107968420302</v>
      </c>
    </row>
    <row r="44" spans="1:3" ht="26.25" thickBot="1">
      <c r="A44" s="21" t="s">
        <v>39</v>
      </c>
      <c r="B44" s="11">
        <v>151.27000000000001</v>
      </c>
      <c r="C44" s="56">
        <f>B44/B8*C8</f>
        <v>3.5110678299627778</v>
      </c>
    </row>
    <row r="45" spans="1:3" ht="15.75" thickBot="1">
      <c r="A45" s="31" t="s">
        <v>40</v>
      </c>
      <c r="B45" s="11">
        <v>4.16</v>
      </c>
      <c r="C45" s="56">
        <f>B45/B8*C8</f>
        <v>9.6556106119158824E-2</v>
      </c>
    </row>
    <row r="46" spans="1:3" ht="15.75" thickBot="1">
      <c r="A46" s="22" t="s">
        <v>41</v>
      </c>
      <c r="B46" s="11">
        <v>439.95</v>
      </c>
      <c r="C46" s="56">
        <f>B46/B8*C8</f>
        <v>10.211504540174019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223.31283366604234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19.008583049543951</v>
      </c>
    </row>
    <row r="49" spans="1:3" ht="15.75" thickBot="1">
      <c r="A49" s="35" t="s">
        <v>44</v>
      </c>
      <c r="B49" s="36"/>
      <c r="C49" s="53">
        <v>124.89167</v>
      </c>
    </row>
    <row r="50" spans="1:3" ht="15.75" thickBot="1">
      <c r="A50" s="22" t="s">
        <v>45</v>
      </c>
      <c r="B50" s="37">
        <v>8128.6980000000003</v>
      </c>
      <c r="C50" s="53">
        <v>150.4332</v>
      </c>
    </row>
    <row r="51" spans="1:3" ht="15.75" thickBot="1">
      <c r="A51" s="21" t="s">
        <v>46</v>
      </c>
      <c r="B51" s="38"/>
      <c r="C51" s="53">
        <v>155.27495999999999</v>
      </c>
    </row>
    <row r="52" spans="1:3" ht="15.75" thickBot="1">
      <c r="A52" s="21" t="s">
        <v>47</v>
      </c>
      <c r="B52" s="38"/>
      <c r="C52" s="53">
        <f>C49+C50-C51</f>
        <v>120.04991000000004</v>
      </c>
    </row>
    <row r="53" spans="1:3" ht="15.75" thickBot="1">
      <c r="A53" s="22" t="s">
        <v>48</v>
      </c>
      <c r="B53" s="50">
        <f>B50/B8/12</f>
        <v>16.059923184523104</v>
      </c>
      <c r="C53" s="62">
        <f>C50/C8/12</f>
        <v>12.805005107252299</v>
      </c>
    </row>
    <row r="54" spans="1:3" ht="27">
      <c r="A54" s="46" t="s">
        <v>52</v>
      </c>
      <c r="B54" s="45"/>
      <c r="C54" s="53">
        <f>C53-C48</f>
        <v>-6.2035779422916519</v>
      </c>
    </row>
    <row r="55" spans="1:3" ht="27">
      <c r="A55" s="46" t="s">
        <v>53</v>
      </c>
      <c r="B55" s="45"/>
      <c r="C55" s="53">
        <f>C54*C8*12</f>
        <v>-72.879633666042324</v>
      </c>
    </row>
    <row r="56" spans="1:3" ht="27">
      <c r="A56" s="46" t="s">
        <v>54</v>
      </c>
      <c r="B56" s="45"/>
      <c r="C56" s="53">
        <f>C51-C47</f>
        <v>-68.037873666042344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58"/>
  <sheetViews>
    <sheetView topLeftCell="A7" workbookViewId="0">
      <selection activeCell="A26" sqref="A26"/>
    </sheetView>
  </sheetViews>
  <sheetFormatPr defaultRowHeight="15"/>
  <cols>
    <col min="1" max="1" width="63.140625" customWidth="1"/>
  </cols>
  <sheetData>
    <row r="2" spans="1:3">
      <c r="A2" s="63" t="s">
        <v>0</v>
      </c>
      <c r="B2" s="63"/>
    </row>
    <row r="3" spans="1:3">
      <c r="A3" s="63" t="s">
        <v>1</v>
      </c>
      <c r="B3" s="63"/>
    </row>
    <row r="4" spans="1:3">
      <c r="A4" s="63" t="s">
        <v>57</v>
      </c>
      <c r="B4" s="63"/>
    </row>
    <row r="5" spans="1:3">
      <c r="A5" s="64" t="s">
        <v>2</v>
      </c>
      <c r="B5" s="64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0.871</v>
      </c>
    </row>
    <row r="9" spans="1:3" ht="19.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22.487118234192369</v>
      </c>
    </row>
    <row r="11" spans="1:3" ht="26.25" thickBot="1">
      <c r="A11" s="10" t="s">
        <v>10</v>
      </c>
      <c r="B11" s="11">
        <v>582.78</v>
      </c>
      <c r="C11" s="56">
        <f>B11/B8*C8</f>
        <v>12.034457431423219</v>
      </c>
    </row>
    <row r="12" spans="1:3" ht="15.75" thickBot="1">
      <c r="A12" s="10" t="s">
        <v>11</v>
      </c>
      <c r="B12" s="12">
        <v>116.3</v>
      </c>
      <c r="C12" s="56">
        <f>B12/B8*C8</f>
        <v>2.4016050641314393</v>
      </c>
    </row>
    <row r="13" spans="1:3" ht="15.75" thickBot="1">
      <c r="A13" s="10" t="s">
        <v>12</v>
      </c>
      <c r="B13" s="12">
        <v>289</v>
      </c>
      <c r="C13" s="56">
        <f>B13/B8*C8</f>
        <v>5.9678750088906796</v>
      </c>
    </row>
    <row r="14" spans="1:3" ht="15.7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2.0831807297470304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43.653475385855522</v>
      </c>
    </row>
    <row r="17" spans="1:3" ht="26.25" thickBot="1">
      <c r="A17" s="10" t="s">
        <v>16</v>
      </c>
      <c r="B17" s="11">
        <v>747.64</v>
      </c>
      <c r="C17" s="56">
        <v>14.438800000000001</v>
      </c>
    </row>
    <row r="18" spans="1:3" ht="15.75" thickBot="1">
      <c r="A18" s="17" t="s">
        <v>17</v>
      </c>
      <c r="B18" s="11">
        <v>172.51</v>
      </c>
      <c r="C18" s="56">
        <f>B18/B8*C8</f>
        <v>3.5623464283174089</v>
      </c>
    </row>
    <row r="19" spans="1:3" ht="16.5" thickBot="1">
      <c r="A19" s="18" t="s">
        <v>18</v>
      </c>
      <c r="B19" s="11">
        <v>110</v>
      </c>
      <c r="C19" s="56">
        <f>B19/B8*C8</f>
        <v>2.2715095189549301</v>
      </c>
    </row>
    <row r="20" spans="1:3" ht="15.75" thickBot="1">
      <c r="A20" s="17" t="s">
        <v>19</v>
      </c>
      <c r="B20" s="12">
        <v>339.7</v>
      </c>
      <c r="C20" s="56">
        <f>B20/B8*C8</f>
        <v>7.0148343962635433</v>
      </c>
    </row>
    <row r="21" spans="1:3" ht="15.75" thickBot="1">
      <c r="A21" s="19" t="s">
        <v>20</v>
      </c>
      <c r="B21" s="11">
        <v>365.911</v>
      </c>
      <c r="C21" s="56">
        <v>11.988899999999999</v>
      </c>
    </row>
    <row r="22" spans="1:3" ht="15.75" thickBot="1">
      <c r="A22" s="20" t="s">
        <v>21</v>
      </c>
      <c r="B22" s="11">
        <v>36.83</v>
      </c>
      <c r="C22" s="56">
        <v>2.1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2.2770850423196376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38.144777898954452</v>
      </c>
    </row>
    <row r="28" spans="1:3" ht="26.25" thickBot="1">
      <c r="A28" s="24" t="s">
        <v>26</v>
      </c>
      <c r="B28" s="11">
        <v>273.58999999999997</v>
      </c>
      <c r="C28" s="56">
        <f>B28/B8*C8</f>
        <v>5.6496571753716296</v>
      </c>
    </row>
    <row r="29" spans="1:3" ht="15.75" thickBot="1">
      <c r="A29" s="24" t="s">
        <v>17</v>
      </c>
      <c r="B29" s="11">
        <v>55.18</v>
      </c>
      <c r="C29" s="56">
        <f>B29/B8*C8</f>
        <v>1.1394717750539369</v>
      </c>
    </row>
    <row r="30" spans="1:3" ht="15.75" thickBot="1">
      <c r="A30" s="24" t="s">
        <v>19</v>
      </c>
      <c r="B30" s="25">
        <v>72.3</v>
      </c>
      <c r="C30" s="56">
        <f>B30/B8*C8</f>
        <v>1.4930012565494677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29.116209013964294</v>
      </c>
    </row>
    <row r="33" spans="1:3" ht="15.75" thickBot="1">
      <c r="A33" s="24" t="s">
        <v>29</v>
      </c>
      <c r="B33" s="12">
        <v>12.686999999999999</v>
      </c>
      <c r="C33" s="56">
        <f>B33/B8*C8</f>
        <v>0.26198764788164725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0.48445103013347868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5.1764899999999994</v>
      </c>
    </row>
    <row r="37" spans="1:3" ht="15.75" thickBot="1">
      <c r="A37" s="21" t="s">
        <v>32</v>
      </c>
      <c r="B37" s="11">
        <v>44.869</v>
      </c>
      <c r="C37" s="56">
        <v>0.95262000000000002</v>
      </c>
    </row>
    <row r="38" spans="1:3" ht="15.75" thickBot="1">
      <c r="A38" s="21" t="s">
        <v>33</v>
      </c>
      <c r="B38" s="11">
        <v>68.804000000000002</v>
      </c>
      <c r="C38" s="56">
        <v>0</v>
      </c>
    </row>
    <row r="39" spans="1:3" ht="15.75" thickBot="1">
      <c r="A39" s="21" t="s">
        <v>34</v>
      </c>
      <c r="B39" s="11">
        <v>284.48500000000001</v>
      </c>
      <c r="C39" s="56">
        <v>4.2238699999999998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54.520151971360157</v>
      </c>
    </row>
    <row r="41" spans="1:3" ht="15.75" thickBot="1">
      <c r="A41" s="22" t="s">
        <v>36</v>
      </c>
      <c r="B41" s="12">
        <v>1984.4</v>
      </c>
      <c r="C41" s="56">
        <f>B41/B8*C8</f>
        <v>40.978031721946941</v>
      </c>
    </row>
    <row r="42" spans="1:3" ht="15.75" thickBot="1">
      <c r="A42" s="21" t="s">
        <v>70</v>
      </c>
      <c r="B42" s="11">
        <v>53.14</v>
      </c>
      <c r="C42" s="56">
        <f>B42/B8*C8</f>
        <v>1.0973455985205909</v>
      </c>
    </row>
    <row r="43" spans="1:3" ht="15.75" thickBot="1">
      <c r="A43" s="21" t="s">
        <v>38</v>
      </c>
      <c r="B43" s="11">
        <v>7.27</v>
      </c>
      <c r="C43" s="56">
        <f>B43/B8*C8</f>
        <v>0.15012612911638493</v>
      </c>
    </row>
    <row r="44" spans="1:3" ht="26.25" thickBot="1">
      <c r="A44" s="21" t="s">
        <v>39</v>
      </c>
      <c r="B44" s="11">
        <v>151.27000000000001</v>
      </c>
      <c r="C44" s="56">
        <f>B44/B8*C8</f>
        <v>3.123738590293748</v>
      </c>
    </row>
    <row r="45" spans="1:3" ht="15.75" thickBot="1">
      <c r="A45" s="31" t="s">
        <v>40</v>
      </c>
      <c r="B45" s="11">
        <v>4.16</v>
      </c>
      <c r="C45" s="56">
        <f>B45/B8*C8</f>
        <v>8.590435998956826E-2</v>
      </c>
    </row>
    <row r="46" spans="1:3" ht="15.75" thickBot="1">
      <c r="A46" s="22" t="s">
        <v>41</v>
      </c>
      <c r="B46" s="11">
        <v>439.95</v>
      </c>
      <c r="C46" s="56">
        <f>B46/B8*C8</f>
        <v>9.085005571492923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163.9820134903625</v>
      </c>
    </row>
    <row r="48" spans="1:3" ht="16.5" thickBot="1">
      <c r="A48" s="33" t="s">
        <v>43</v>
      </c>
      <c r="B48" s="34">
        <f>B47/B8/12</f>
        <v>16.322085635031648</v>
      </c>
      <c r="C48" s="58">
        <f>C47/C8/12</f>
        <v>15.689056017064916</v>
      </c>
    </row>
    <row r="49" spans="1:3" ht="15.75" thickBot="1">
      <c r="A49" s="35" t="s">
        <v>44</v>
      </c>
      <c r="B49" s="36"/>
      <c r="C49" s="53">
        <v>32.979340000000001</v>
      </c>
    </row>
    <row r="50" spans="1:3" ht="15.75" thickBot="1">
      <c r="A50" s="22" t="s">
        <v>45</v>
      </c>
      <c r="B50" s="37">
        <v>8128.6980000000003</v>
      </c>
      <c r="C50" s="53">
        <v>134.30838</v>
      </c>
    </row>
    <row r="51" spans="1:3" ht="15.75" thickBot="1">
      <c r="A51" s="21" t="s">
        <v>46</v>
      </c>
      <c r="B51" s="38"/>
      <c r="C51" s="53">
        <v>128.36327</v>
      </c>
    </row>
    <row r="52" spans="1:3" ht="15.75" thickBot="1">
      <c r="A52" s="21" t="s">
        <v>47</v>
      </c>
      <c r="B52" s="38"/>
      <c r="C52" s="53">
        <f>C49+C50-C51</f>
        <v>38.924450000000007</v>
      </c>
    </row>
    <row r="53" spans="1:3" ht="15.75" thickBot="1">
      <c r="A53" s="22" t="s">
        <v>48</v>
      </c>
      <c r="B53" s="50">
        <f>B50/B8/12</f>
        <v>16.059923184523104</v>
      </c>
      <c r="C53" s="62">
        <f>C50/C8/12</f>
        <v>12.850017221584386</v>
      </c>
    </row>
    <row r="54" spans="1:3" ht="27">
      <c r="A54" s="46" t="s">
        <v>52</v>
      </c>
      <c r="B54" s="45"/>
      <c r="C54" s="53">
        <f>C53-C48</f>
        <v>-2.8390387954805298</v>
      </c>
    </row>
    <row r="55" spans="1:3" ht="27">
      <c r="A55" s="46" t="s">
        <v>53</v>
      </c>
      <c r="B55" s="45"/>
      <c r="C55" s="53">
        <f>C54*C8*12</f>
        <v>-29.673633490362498</v>
      </c>
    </row>
    <row r="56" spans="1:3" ht="27">
      <c r="A56" s="46" t="s">
        <v>54</v>
      </c>
      <c r="B56" s="45"/>
      <c r="C56" s="53">
        <f>C51-C47</f>
        <v>-35.618743490362505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58"/>
  <sheetViews>
    <sheetView topLeftCell="A7" workbookViewId="0">
      <selection activeCell="A26" sqref="A26"/>
    </sheetView>
  </sheetViews>
  <sheetFormatPr defaultRowHeight="15"/>
  <cols>
    <col min="1" max="1" width="55.140625" customWidth="1"/>
  </cols>
  <sheetData>
    <row r="2" spans="1:3">
      <c r="A2" s="63" t="s">
        <v>0</v>
      </c>
      <c r="B2" s="63"/>
    </row>
    <row r="3" spans="1:3">
      <c r="A3" s="63" t="s">
        <v>1</v>
      </c>
      <c r="B3" s="63"/>
    </row>
    <row r="4" spans="1:3">
      <c r="A4" s="63" t="s">
        <v>56</v>
      </c>
      <c r="B4" s="63"/>
    </row>
    <row r="5" spans="1:3">
      <c r="A5" s="64" t="s">
        <v>2</v>
      </c>
      <c r="B5" s="64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0.79239999999999999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20.457855899855378</v>
      </c>
    </row>
    <row r="11" spans="1:3" ht="26.25" thickBot="1">
      <c r="A11" s="10" t="s">
        <v>10</v>
      </c>
      <c r="B11" s="11">
        <v>582.78</v>
      </c>
      <c r="C11" s="56">
        <f>B11/B8*C8</f>
        <v>10.94845472865644</v>
      </c>
    </row>
    <row r="12" spans="1:3" ht="15.75" thickBot="1">
      <c r="A12" s="10" t="s">
        <v>11</v>
      </c>
      <c r="B12" s="12">
        <v>116.3</v>
      </c>
      <c r="C12" s="56">
        <f>B12/B8*C8</f>
        <v>2.1848815761397851</v>
      </c>
    </row>
    <row r="13" spans="1:3" ht="15.75" thickBot="1">
      <c r="A13" s="10" t="s">
        <v>69</v>
      </c>
      <c r="B13" s="12">
        <v>289</v>
      </c>
      <c r="C13" s="56">
        <f>B13/B8*C8</f>
        <v>5.4293273904075487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1.8951922046516037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33.680548743687616</v>
      </c>
    </row>
    <row r="17" spans="1:3" ht="26.25" thickBot="1">
      <c r="A17" s="10" t="s">
        <v>16</v>
      </c>
      <c r="B17" s="11">
        <v>747.64</v>
      </c>
      <c r="C17" s="56">
        <v>12.605600000000001</v>
      </c>
    </row>
    <row r="18" spans="1:3" ht="15.75" thickBot="1">
      <c r="A18" s="17" t="s">
        <v>17</v>
      </c>
      <c r="B18" s="11">
        <v>172.51</v>
      </c>
      <c r="C18" s="56">
        <f>B18/B8*C8</f>
        <v>3.2408763602740698</v>
      </c>
    </row>
    <row r="19" spans="1:3" ht="16.5" thickBot="1">
      <c r="A19" s="18" t="s">
        <v>18</v>
      </c>
      <c r="B19" s="11">
        <v>110</v>
      </c>
      <c r="C19" s="56">
        <f>B19/B8*C8</f>
        <v>2.066525996348894</v>
      </c>
    </row>
    <row r="20" spans="1:3" ht="15.75" thickBot="1">
      <c r="A20" s="17" t="s">
        <v>19</v>
      </c>
      <c r="B20" s="12">
        <v>339.7</v>
      </c>
      <c r="C20" s="56">
        <f>B20/B8*C8</f>
        <v>6.3818080087247209</v>
      </c>
    </row>
    <row r="21" spans="1:3" ht="15.75" thickBot="1">
      <c r="A21" s="19" t="s">
        <v>20</v>
      </c>
      <c r="B21" s="11">
        <v>365.911</v>
      </c>
      <c r="C21" s="56">
        <v>5.5441399999999996</v>
      </c>
    </row>
    <row r="22" spans="1:3" ht="15.75" thickBot="1">
      <c r="A22" s="20" t="s">
        <v>21</v>
      </c>
      <c r="B22" s="11">
        <v>36.83</v>
      </c>
      <c r="C22" s="56">
        <v>1.77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2.0715983783399321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34.702551098888073</v>
      </c>
    </row>
    <row r="28" spans="1:3" ht="26.25" thickBot="1">
      <c r="A28" s="24" t="s">
        <v>26</v>
      </c>
      <c r="B28" s="11">
        <v>273.58999999999997</v>
      </c>
      <c r="C28" s="56">
        <f>B28/B8*C8</f>
        <v>5.1398258849190341</v>
      </c>
    </row>
    <row r="29" spans="1:3" ht="15.75" thickBot="1">
      <c r="A29" s="24" t="s">
        <v>17</v>
      </c>
      <c r="B29" s="11">
        <v>55.18</v>
      </c>
      <c r="C29" s="56">
        <f>B29/B8*C8</f>
        <v>1.0366445861684725</v>
      </c>
    </row>
    <row r="30" spans="1:3" ht="15.75" thickBot="1">
      <c r="A30" s="24" t="s">
        <v>19</v>
      </c>
      <c r="B30" s="25">
        <v>72.3</v>
      </c>
      <c r="C30" s="56">
        <f>B30/B8*C8</f>
        <v>1.3582711776002274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26.488730221200125</v>
      </c>
    </row>
    <row r="33" spans="1:3" ht="15.75" thickBot="1">
      <c r="A33" s="24" t="s">
        <v>29</v>
      </c>
      <c r="B33" s="12">
        <v>12.686999999999999</v>
      </c>
      <c r="C33" s="56">
        <f>B33/B8*C8</f>
        <v>0.23834559377889472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0.44073363522131864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7.2347299999999999</v>
      </c>
    </row>
    <row r="37" spans="1:3" ht="15.75" thickBot="1">
      <c r="A37" s="21" t="s">
        <v>32</v>
      </c>
      <c r="B37" s="11">
        <v>44.869</v>
      </c>
      <c r="C37" s="56">
        <v>0.88775999999999999</v>
      </c>
    </row>
    <row r="38" spans="1:3" ht="15.75" thickBot="1">
      <c r="A38" s="21" t="s">
        <v>33</v>
      </c>
      <c r="B38" s="11">
        <v>68.804000000000002</v>
      </c>
      <c r="C38" s="56">
        <v>0</v>
      </c>
    </row>
    <row r="39" spans="1:3" ht="15.75" thickBot="1">
      <c r="A39" s="21" t="s">
        <v>34</v>
      </c>
      <c r="B39" s="11">
        <v>284.48500000000001</v>
      </c>
      <c r="C39" s="56">
        <v>6.3469699999999998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49.600193366367158</v>
      </c>
    </row>
    <row r="41" spans="1:3" ht="15.75" thickBot="1">
      <c r="A41" s="22" t="s">
        <v>36</v>
      </c>
      <c r="B41" s="12">
        <v>1984.4</v>
      </c>
      <c r="C41" s="56">
        <f>B41/B8*C8</f>
        <v>37.280128974134051</v>
      </c>
    </row>
    <row r="42" spans="1:3" ht="15.75" thickBot="1">
      <c r="A42" s="21" t="s">
        <v>70</v>
      </c>
      <c r="B42" s="11">
        <v>53.14</v>
      </c>
      <c r="C42" s="56">
        <f>B42/B8*C8</f>
        <v>0.99831992223618393</v>
      </c>
    </row>
    <row r="43" spans="1:3" ht="15.75" thickBot="1">
      <c r="A43" s="21" t="s">
        <v>38</v>
      </c>
      <c r="B43" s="11">
        <v>7.27</v>
      </c>
      <c r="C43" s="56">
        <f>B43/B8*C8</f>
        <v>0.13657858175869506</v>
      </c>
    </row>
    <row r="44" spans="1:3" ht="26.25" thickBot="1">
      <c r="A44" s="21" t="s">
        <v>39</v>
      </c>
      <c r="B44" s="11">
        <v>151.27000000000001</v>
      </c>
      <c r="C44" s="56">
        <f>B44/B8*C8</f>
        <v>2.8418489769790654</v>
      </c>
    </row>
    <row r="45" spans="1:3" ht="15.75" thickBot="1">
      <c r="A45" s="31" t="s">
        <v>40</v>
      </c>
      <c r="B45" s="11">
        <v>4.16</v>
      </c>
      <c r="C45" s="56">
        <f>B45/B8*C8</f>
        <v>7.8152255861921802E-2</v>
      </c>
    </row>
    <row r="46" spans="1:3" ht="15.75" thickBot="1">
      <c r="A46" s="22" t="s">
        <v>41</v>
      </c>
      <c r="B46" s="11">
        <v>439.95</v>
      </c>
      <c r="C46" s="56">
        <f>B46/B8*C8</f>
        <v>8.2651646553972355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145.67587910879823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15.320111802624751</v>
      </c>
    </row>
    <row r="49" spans="1:3" ht="15.75" thickBot="1">
      <c r="A49" s="35" t="s">
        <v>44</v>
      </c>
      <c r="B49" s="36"/>
      <c r="C49" s="53">
        <v>28.21142</v>
      </c>
    </row>
    <row r="50" spans="1:3" ht="15.75" thickBot="1">
      <c r="A50" s="22" t="s">
        <v>45</v>
      </c>
      <c r="B50" s="37">
        <v>8128.6980000000003</v>
      </c>
      <c r="C50" s="53">
        <v>121.80774</v>
      </c>
    </row>
    <row r="51" spans="1:3" ht="15.75" thickBot="1">
      <c r="A51" s="21" t="s">
        <v>46</v>
      </c>
      <c r="B51" s="38"/>
      <c r="C51" s="53">
        <v>115.02316</v>
      </c>
    </row>
    <row r="52" spans="1:3" ht="15.75" thickBot="1">
      <c r="A52" s="21" t="s">
        <v>47</v>
      </c>
      <c r="B52" s="38"/>
      <c r="C52" s="53">
        <f>C49+C50-C51</f>
        <v>34.995999999999995</v>
      </c>
    </row>
    <row r="53" spans="1:3" ht="15.75" thickBot="1">
      <c r="A53" s="22" t="s">
        <v>48</v>
      </c>
      <c r="B53" s="50">
        <f>B50/B8/12</f>
        <v>16.059923184523104</v>
      </c>
      <c r="C53" s="62">
        <f>C50/C8/12</f>
        <v>12.810001261988894</v>
      </c>
    </row>
    <row r="54" spans="1:3" ht="27">
      <c r="A54" s="46" t="s">
        <v>52</v>
      </c>
      <c r="B54" s="45"/>
      <c r="C54" s="53">
        <f>C53-C48</f>
        <v>-2.510110540635857</v>
      </c>
    </row>
    <row r="55" spans="1:3" ht="27">
      <c r="A55" s="46" t="s">
        <v>53</v>
      </c>
      <c r="B55" s="45"/>
      <c r="C55" s="53">
        <f>C54*C8*12</f>
        <v>-23.868139108798236</v>
      </c>
    </row>
    <row r="56" spans="1:3" ht="27">
      <c r="A56" s="46" t="s">
        <v>54</v>
      </c>
      <c r="B56" s="45"/>
      <c r="C56" s="53">
        <f>C51-C47</f>
        <v>-30.652719108798223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7"/>
  <sheetViews>
    <sheetView topLeftCell="A7" workbookViewId="0">
      <selection activeCell="A25" sqref="A25"/>
    </sheetView>
  </sheetViews>
  <sheetFormatPr defaultRowHeight="15"/>
  <cols>
    <col min="1" max="1" width="63.42578125" customWidth="1"/>
  </cols>
  <sheetData>
    <row r="1" spans="1:3">
      <c r="A1" s="63" t="s">
        <v>0</v>
      </c>
      <c r="B1" s="63"/>
    </row>
    <row r="2" spans="1:3">
      <c r="A2" s="63" t="s">
        <v>1</v>
      </c>
      <c r="B2" s="63"/>
    </row>
    <row r="3" spans="1:3">
      <c r="A3" s="63" t="s">
        <v>55</v>
      </c>
      <c r="B3" s="63"/>
    </row>
    <row r="4" spans="1:3">
      <c r="A4" s="64" t="s">
        <v>2</v>
      </c>
      <c r="B4" s="64"/>
    </row>
    <row r="5" spans="1:3" ht="78.75">
      <c r="A5" s="1" t="s">
        <v>3</v>
      </c>
      <c r="B5" s="2" t="s">
        <v>4</v>
      </c>
      <c r="C5" s="2" t="s">
        <v>5</v>
      </c>
    </row>
    <row r="6" spans="1:3" ht="19.5" thickBot="1">
      <c r="A6" s="3" t="s">
        <v>6</v>
      </c>
      <c r="B6" s="4"/>
      <c r="C6" s="5"/>
    </row>
    <row r="7" spans="1:3" ht="26.25" thickBot="1">
      <c r="A7" s="6" t="s">
        <v>7</v>
      </c>
      <c r="B7" s="7">
        <v>42.179000000000002</v>
      </c>
      <c r="C7" s="54">
        <v>0.73619999999999997</v>
      </c>
    </row>
    <row r="8" spans="1:3" ht="19.5" thickBot="1">
      <c r="A8" s="3" t="s">
        <v>8</v>
      </c>
      <c r="B8" s="4"/>
      <c r="C8" s="54"/>
    </row>
    <row r="9" spans="1:3" ht="15.75" thickBot="1">
      <c r="A9" s="8" t="s">
        <v>9</v>
      </c>
      <c r="B9" s="9">
        <f>SUM(B10:B14)</f>
        <v>1258.96</v>
      </c>
      <c r="C9" s="55">
        <f>SUM(C10:C14)</f>
        <v>19.006907513217474</v>
      </c>
    </row>
    <row r="10" spans="1:3" ht="26.25" thickBot="1">
      <c r="A10" s="10" t="s">
        <v>10</v>
      </c>
      <c r="B10" s="11">
        <v>582.78</v>
      </c>
      <c r="C10" s="56">
        <f>B10/B7*C7</f>
        <v>10.171948979349912</v>
      </c>
    </row>
    <row r="11" spans="1:3" ht="15.75" thickBot="1">
      <c r="A11" s="10" t="s">
        <v>11</v>
      </c>
      <c r="B11" s="12">
        <v>116.3</v>
      </c>
      <c r="C11" s="56">
        <f>B11/B7*C7</f>
        <v>2.0299215249294669</v>
      </c>
    </row>
    <row r="12" spans="1:3" ht="15.75" thickBot="1">
      <c r="A12" s="10" t="s">
        <v>69</v>
      </c>
      <c r="B12" s="12">
        <v>289</v>
      </c>
      <c r="C12" s="56">
        <f>B12/B7*C7</f>
        <v>5.0442589914412377</v>
      </c>
    </row>
    <row r="13" spans="1:3" ht="15.75" thickBot="1">
      <c r="A13" s="13" t="s">
        <v>13</v>
      </c>
      <c r="B13" s="11">
        <v>170</v>
      </c>
      <c r="C13" s="57">
        <v>0</v>
      </c>
    </row>
    <row r="14" spans="1:3" ht="15.75" thickBot="1">
      <c r="A14" s="14" t="s">
        <v>14</v>
      </c>
      <c r="B14" s="11">
        <v>100.88</v>
      </c>
      <c r="C14" s="56">
        <f>B14/B7*C7</f>
        <v>1.7607780174968584</v>
      </c>
    </row>
    <row r="15" spans="1:3" ht="26.25" thickBot="1">
      <c r="A15" s="15" t="s">
        <v>15</v>
      </c>
      <c r="B15" s="16">
        <f>SUM(B16:B25)</f>
        <v>2030.971</v>
      </c>
      <c r="C15" s="55">
        <f>SUM(C16:C25)</f>
        <v>33.891050228549751</v>
      </c>
    </row>
    <row r="16" spans="1:3" ht="26.25" thickBot="1">
      <c r="A16" s="10" t="s">
        <v>16</v>
      </c>
      <c r="B16" s="11">
        <v>747.64</v>
      </c>
      <c r="C16" s="56">
        <v>12.009399999999999</v>
      </c>
    </row>
    <row r="17" spans="1:3" ht="15.75" thickBot="1">
      <c r="A17" s="17" t="s">
        <v>17</v>
      </c>
      <c r="B17" s="11">
        <v>172.51</v>
      </c>
      <c r="C17" s="56">
        <f>B17/B7*C7</f>
        <v>3.0110211716731072</v>
      </c>
    </row>
    <row r="18" spans="1:3" ht="16.5" thickBot="1">
      <c r="A18" s="18" t="s">
        <v>18</v>
      </c>
      <c r="B18" s="11">
        <v>110</v>
      </c>
      <c r="C18" s="56">
        <f>B18/B7*C7</f>
        <v>1.9199601697527202</v>
      </c>
    </row>
    <row r="19" spans="1:3" ht="15.75" thickBot="1">
      <c r="A19" s="17" t="s">
        <v>19</v>
      </c>
      <c r="B19" s="12">
        <v>339.7</v>
      </c>
      <c r="C19" s="56">
        <f>B19/B7*C7</f>
        <v>5.929186087863628</v>
      </c>
    </row>
    <row r="20" spans="1:3" ht="15.75" thickBot="1">
      <c r="A20" s="19" t="s">
        <v>20</v>
      </c>
      <c r="B20" s="11">
        <v>365.911</v>
      </c>
      <c r="C20" s="56">
        <v>7.5068099999999998</v>
      </c>
    </row>
    <row r="21" spans="1:3" ht="15.75" thickBot="1">
      <c r="A21" s="20" t="s">
        <v>21</v>
      </c>
      <c r="B21" s="11">
        <v>36.83</v>
      </c>
      <c r="C21" s="56">
        <v>1.59</v>
      </c>
    </row>
    <row r="22" spans="1:3" ht="15.75" thickBot="1">
      <c r="A22" s="21" t="s">
        <v>22</v>
      </c>
      <c r="B22" s="11">
        <v>110.31</v>
      </c>
      <c r="C22" s="57">
        <v>0</v>
      </c>
    </row>
    <row r="23" spans="1:3" ht="26.25" thickBot="1">
      <c r="A23" s="21" t="s">
        <v>23</v>
      </c>
      <c r="B23" s="11">
        <v>16.8</v>
      </c>
      <c r="C23" s="57">
        <v>0</v>
      </c>
    </row>
    <row r="24" spans="1:3" ht="15.75" thickBot="1">
      <c r="A24" s="21" t="s">
        <v>24</v>
      </c>
      <c r="B24" s="11">
        <v>21</v>
      </c>
      <c r="C24" s="56">
        <v>0</v>
      </c>
    </row>
    <row r="25" spans="1:3" ht="15.75" thickBot="1">
      <c r="A25" s="22" t="s">
        <v>14</v>
      </c>
      <c r="B25" s="11">
        <v>110.27</v>
      </c>
      <c r="C25" s="56">
        <f>B25/B7*C7</f>
        <v>1.9246727992602952</v>
      </c>
    </row>
    <row r="26" spans="1:3" ht="26.25" thickBot="1">
      <c r="A26" s="23" t="s">
        <v>25</v>
      </c>
      <c r="B26" s="16">
        <f>SUM(B27:B34)</f>
        <v>1933.1119999999999</v>
      </c>
      <c r="C26" s="55">
        <f>SUM(C27:C34)</f>
        <v>32.24131514260651</v>
      </c>
    </row>
    <row r="27" spans="1:3" ht="26.25" thickBot="1">
      <c r="A27" s="24" t="s">
        <v>26</v>
      </c>
      <c r="B27" s="11">
        <v>273.58999999999997</v>
      </c>
      <c r="C27" s="56">
        <f>B27/B7*C7</f>
        <v>4.775290025842243</v>
      </c>
    </row>
    <row r="28" spans="1:3" ht="15.75" thickBot="1">
      <c r="A28" s="24" t="s">
        <v>17</v>
      </c>
      <c r="B28" s="11">
        <v>55.18</v>
      </c>
      <c r="C28" s="56">
        <f>B28/B7*C7</f>
        <v>0.96312183788141015</v>
      </c>
    </row>
    <row r="29" spans="1:3" ht="15.75" thickBot="1">
      <c r="A29" s="24" t="s">
        <v>19</v>
      </c>
      <c r="B29" s="25">
        <v>72.3</v>
      </c>
      <c r="C29" s="56">
        <f>B29/B7*C7</f>
        <v>1.261937457028379</v>
      </c>
    </row>
    <row r="30" spans="1:3" ht="15.75" thickBot="1">
      <c r="A30" s="24" t="s">
        <v>27</v>
      </c>
      <c r="B30" s="26">
        <v>85.655000000000001</v>
      </c>
      <c r="C30" s="57">
        <v>0</v>
      </c>
    </row>
    <row r="31" spans="1:3" ht="15.75" thickBot="1">
      <c r="A31" s="24" t="s">
        <v>28</v>
      </c>
      <c r="B31" s="11">
        <v>1409.98</v>
      </c>
      <c r="C31" s="56">
        <f>B31/B7*C7</f>
        <v>24.610049455890373</v>
      </c>
    </row>
    <row r="32" spans="1:3" ht="15.75" thickBot="1">
      <c r="A32" s="24" t="s">
        <v>29</v>
      </c>
      <c r="B32" s="12">
        <v>12.686999999999999</v>
      </c>
      <c r="C32" s="56">
        <f>B32/B7*C7</f>
        <v>0.22144122430593421</v>
      </c>
    </row>
    <row r="33" spans="1:3" ht="15.75" thickBot="1">
      <c r="A33" s="24" t="s">
        <v>30</v>
      </c>
      <c r="B33" s="11">
        <v>0.26</v>
      </c>
      <c r="C33" s="57">
        <v>0</v>
      </c>
    </row>
    <row r="34" spans="1:3" ht="15.75" thickBot="1">
      <c r="A34" s="22" t="s">
        <v>14</v>
      </c>
      <c r="B34" s="27">
        <v>23.46</v>
      </c>
      <c r="C34" s="56">
        <f>B34/B7*C7</f>
        <v>0.40947514165817106</v>
      </c>
    </row>
    <row r="35" spans="1:3" ht="15.75" thickBot="1">
      <c r="A35" s="28" t="s">
        <v>31</v>
      </c>
      <c r="B35" s="29">
        <f>SUM(B36:B38)</f>
        <v>398.15800000000002</v>
      </c>
      <c r="C35" s="55">
        <f>SUM(C36:C38)</f>
        <v>3.5443100000000003</v>
      </c>
    </row>
    <row r="36" spans="1:3" ht="15.75" thickBot="1">
      <c r="A36" s="21" t="s">
        <v>32</v>
      </c>
      <c r="B36" s="11">
        <v>44.869</v>
      </c>
      <c r="C36" s="56">
        <v>0.58143</v>
      </c>
    </row>
    <row r="37" spans="1:3" ht="15.75" thickBot="1">
      <c r="A37" s="21" t="s">
        <v>33</v>
      </c>
      <c r="B37" s="11">
        <v>68.804000000000002</v>
      </c>
      <c r="C37" s="56">
        <v>0</v>
      </c>
    </row>
    <row r="38" spans="1:3" ht="15.75" thickBot="1">
      <c r="A38" s="21" t="s">
        <v>34</v>
      </c>
      <c r="B38" s="11">
        <v>284.48500000000001</v>
      </c>
      <c r="C38" s="56">
        <v>2.9628800000000002</v>
      </c>
    </row>
    <row r="39" spans="1:3" ht="15.75" thickBot="1">
      <c r="A39" s="23" t="s">
        <v>35</v>
      </c>
      <c r="B39" s="30">
        <f>SUM(B40:B45)</f>
        <v>2640.19</v>
      </c>
      <c r="C39" s="55">
        <f>SUM(C40:C45)</f>
        <v>46.082360368903963</v>
      </c>
    </row>
    <row r="40" spans="1:3" ht="15.75" thickBot="1">
      <c r="A40" s="22" t="s">
        <v>36</v>
      </c>
      <c r="B40" s="12">
        <v>1984.4</v>
      </c>
      <c r="C40" s="56">
        <f>B40/B7*C7</f>
        <v>34.636081462339078</v>
      </c>
    </row>
    <row r="41" spans="1:3" ht="15.75" thickBot="1">
      <c r="A41" s="21" t="s">
        <v>71</v>
      </c>
      <c r="B41" s="11">
        <v>53.14</v>
      </c>
      <c r="C41" s="56">
        <f>B41/B7*C7</f>
        <v>0.92751530382417791</v>
      </c>
    </row>
    <row r="42" spans="1:3" ht="15.75" thickBot="1">
      <c r="A42" s="21" t="s">
        <v>38</v>
      </c>
      <c r="B42" s="11">
        <v>7.27</v>
      </c>
      <c r="C42" s="56">
        <f>B42/B7*C7</f>
        <v>0.12689191303729341</v>
      </c>
    </row>
    <row r="43" spans="1:3" ht="26.25" thickBot="1">
      <c r="A43" s="21" t="s">
        <v>39</v>
      </c>
      <c r="B43" s="11">
        <v>151.27000000000001</v>
      </c>
      <c r="C43" s="56">
        <f>B43/B7*C7</f>
        <v>2.6402943170772186</v>
      </c>
    </row>
    <row r="44" spans="1:3" ht="15.75" thickBot="1">
      <c r="A44" s="31" t="s">
        <v>40</v>
      </c>
      <c r="B44" s="11">
        <v>4.16</v>
      </c>
      <c r="C44" s="56">
        <f>B44/B7*C7</f>
        <v>7.2609402783375604E-2</v>
      </c>
    </row>
    <row r="45" spans="1:3" ht="15.75" thickBot="1">
      <c r="A45" s="22" t="s">
        <v>41</v>
      </c>
      <c r="B45" s="11">
        <v>439.95</v>
      </c>
      <c r="C45" s="56">
        <f>B45/B7*C7</f>
        <v>7.6789679698428124</v>
      </c>
    </row>
    <row r="46" spans="1:3" ht="15.75" thickBot="1">
      <c r="A46" s="23" t="s">
        <v>42</v>
      </c>
      <c r="B46" s="32">
        <f>B9+B15+B26+B35+B39</f>
        <v>8261.3909999999996</v>
      </c>
      <c r="C46" s="54">
        <f>C9+C15+C26+C35+C39</f>
        <v>134.7659432532777</v>
      </c>
    </row>
    <row r="47" spans="1:3" ht="16.5" thickBot="1">
      <c r="A47" s="33" t="s">
        <v>43</v>
      </c>
      <c r="B47" s="34">
        <f>B46/B7/12</f>
        <v>16.322085635031648</v>
      </c>
      <c r="C47" s="58">
        <f>C46/C7/12</f>
        <v>15.25467980318728</v>
      </c>
    </row>
    <row r="48" spans="1:3" ht="15.75" thickBot="1">
      <c r="A48" s="35" t="s">
        <v>44</v>
      </c>
      <c r="B48" s="36"/>
      <c r="C48" s="53">
        <v>51.164529999999999</v>
      </c>
    </row>
    <row r="49" spans="1:3" ht="15.75" thickBot="1">
      <c r="A49" s="22" t="s">
        <v>45</v>
      </c>
      <c r="B49" s="37">
        <v>8128.6980000000003</v>
      </c>
      <c r="C49" s="53">
        <v>112.23396</v>
      </c>
    </row>
    <row r="50" spans="1:3" ht="15.75" thickBot="1">
      <c r="A50" s="21" t="s">
        <v>46</v>
      </c>
      <c r="B50" s="38"/>
      <c r="C50" s="53">
        <v>98.299530000000004</v>
      </c>
    </row>
    <row r="51" spans="1:3" ht="15.75" thickBot="1">
      <c r="A51" s="21" t="s">
        <v>47</v>
      </c>
      <c r="B51" s="38"/>
      <c r="C51" s="53">
        <f>C48+C49-C50</f>
        <v>65.098959999999977</v>
      </c>
    </row>
    <row r="52" spans="1:3" ht="15.75" thickBot="1">
      <c r="A52" s="22" t="s">
        <v>48</v>
      </c>
      <c r="B52" s="51">
        <f>B49/B7/12</f>
        <v>16.059923184523104</v>
      </c>
      <c r="C52" s="59">
        <f>C49/C7/12</f>
        <v>12.704197229013856</v>
      </c>
    </row>
    <row r="53" spans="1:3" ht="27">
      <c r="A53" s="46" t="s">
        <v>52</v>
      </c>
      <c r="B53" s="45"/>
      <c r="C53" s="53">
        <f>C52-C47</f>
        <v>-2.5504825741734241</v>
      </c>
    </row>
    <row r="54" spans="1:3" ht="27">
      <c r="A54" s="46" t="s">
        <v>53</v>
      </c>
      <c r="B54" s="45"/>
      <c r="C54" s="53">
        <f>C53*C7*12</f>
        <v>-22.531983253277698</v>
      </c>
    </row>
    <row r="55" spans="1:3" ht="27">
      <c r="A55" s="46" t="s">
        <v>54</v>
      </c>
      <c r="B55" s="45"/>
      <c r="C55" s="53">
        <f>C50-C46</f>
        <v>-36.466413253277693</v>
      </c>
    </row>
    <row r="56" spans="1:3" ht="15.75">
      <c r="A56" s="40" t="s">
        <v>49</v>
      </c>
      <c r="B56" s="41"/>
    </row>
    <row r="57" spans="1:3" ht="15.75">
      <c r="A57" s="42" t="s">
        <v>50</v>
      </c>
      <c r="B57" s="41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9"/>
  <sheetViews>
    <sheetView topLeftCell="A7" workbookViewId="0">
      <selection activeCell="A26" sqref="A26"/>
    </sheetView>
  </sheetViews>
  <sheetFormatPr defaultRowHeight="15"/>
  <cols>
    <col min="1" max="1" width="51.42578125" customWidth="1"/>
    <col min="2" max="2" width="13.28515625" customWidth="1"/>
    <col min="3" max="3" width="9.5703125" bestFit="1" customWidth="1"/>
  </cols>
  <sheetData>
    <row r="2" spans="1:4">
      <c r="A2" s="63" t="s">
        <v>0</v>
      </c>
      <c r="B2" s="63"/>
    </row>
    <row r="3" spans="1:4">
      <c r="A3" s="63" t="s">
        <v>1</v>
      </c>
      <c r="B3" s="63"/>
    </row>
    <row r="4" spans="1:4">
      <c r="A4" s="63" t="s">
        <v>60</v>
      </c>
      <c r="B4" s="63"/>
    </row>
    <row r="5" spans="1:4">
      <c r="A5" s="64" t="s">
        <v>2</v>
      </c>
      <c r="B5" s="64"/>
    </row>
    <row r="6" spans="1:4" ht="47.25">
      <c r="A6" s="1" t="s">
        <v>3</v>
      </c>
      <c r="B6" s="2" t="s">
        <v>4</v>
      </c>
      <c r="C6" s="2" t="s">
        <v>5</v>
      </c>
    </row>
    <row r="7" spans="1:4" ht="19.5" thickBot="1">
      <c r="A7" s="3" t="s">
        <v>6</v>
      </c>
      <c r="B7" s="4"/>
      <c r="C7" s="53"/>
      <c r="D7" s="61"/>
    </row>
    <row r="8" spans="1:4" ht="26.25" thickBot="1">
      <c r="A8" s="6" t="s">
        <v>7</v>
      </c>
      <c r="B8" s="7">
        <v>42.179000000000002</v>
      </c>
      <c r="C8" s="54">
        <v>0.30320000000000003</v>
      </c>
      <c r="D8" s="61"/>
    </row>
    <row r="9" spans="1:4" ht="21.75" thickBot="1">
      <c r="A9" s="3" t="s">
        <v>8</v>
      </c>
      <c r="B9" s="4"/>
      <c r="C9" s="54"/>
      <c r="D9" s="61"/>
    </row>
    <row r="10" spans="1:4" ht="26.25" thickBot="1">
      <c r="A10" s="8" t="s">
        <v>9</v>
      </c>
      <c r="B10" s="9">
        <f>SUM(B11:B15)</f>
        <v>1258.96</v>
      </c>
      <c r="C10" s="55">
        <f>SUM(C11:C15)</f>
        <v>7.8278923634984228</v>
      </c>
      <c r="D10" s="61"/>
    </row>
    <row r="11" spans="1:4" ht="26.25" thickBot="1">
      <c r="A11" s="10" t="s">
        <v>10</v>
      </c>
      <c r="B11" s="11">
        <v>582.78</v>
      </c>
      <c r="C11" s="56">
        <f>B11/B8*C8</f>
        <v>4.1892623343369921</v>
      </c>
      <c r="D11" s="61"/>
    </row>
    <row r="12" spans="1:4" ht="15.75" thickBot="1">
      <c r="A12" s="10" t="s">
        <v>11</v>
      </c>
      <c r="B12" s="12">
        <v>116.3</v>
      </c>
      <c r="C12" s="56">
        <f>B12/B8*C8</f>
        <v>0.83601223357595011</v>
      </c>
      <c r="D12" s="61"/>
    </row>
    <row r="13" spans="1:4" ht="15.75" thickBot="1">
      <c r="A13" s="10" t="s">
        <v>12</v>
      </c>
      <c r="B13" s="12">
        <v>289</v>
      </c>
      <c r="C13" s="56">
        <f>B13/B8*C8</f>
        <v>2.0774508641741152</v>
      </c>
      <c r="D13" s="61"/>
    </row>
    <row r="14" spans="1:4" ht="23.25" thickBot="1">
      <c r="A14" s="13" t="s">
        <v>13</v>
      </c>
      <c r="B14" s="11">
        <v>170</v>
      </c>
      <c r="C14" s="57">
        <v>0</v>
      </c>
      <c r="D14" s="61"/>
    </row>
    <row r="15" spans="1:4" ht="15.75" thickBot="1">
      <c r="A15" s="14" t="s">
        <v>14</v>
      </c>
      <c r="B15" s="11">
        <v>100.88</v>
      </c>
      <c r="C15" s="56">
        <f>B15/B8*C8</f>
        <v>0.7251669314113659</v>
      </c>
      <c r="D15" s="61"/>
    </row>
    <row r="16" spans="1:4" ht="26.25" thickBot="1">
      <c r="A16" s="15" t="s">
        <v>15</v>
      </c>
      <c r="B16" s="16">
        <f>SUM(B17:B26)</f>
        <v>2030.971</v>
      </c>
      <c r="C16" s="55">
        <f>SUM(C17:C26)</f>
        <v>15.903371325541148</v>
      </c>
      <c r="D16" s="61"/>
    </row>
    <row r="17" spans="1:4" ht="26.25" thickBot="1">
      <c r="A17" s="10" t="s">
        <v>16</v>
      </c>
      <c r="B17" s="11">
        <v>747.64</v>
      </c>
      <c r="C17" s="56">
        <f>B17/B8*C8</f>
        <v>5.3743438203845511</v>
      </c>
      <c r="D17" s="61"/>
    </row>
    <row r="18" spans="1:4" ht="15.75" thickBot="1">
      <c r="A18" s="17" t="s">
        <v>17</v>
      </c>
      <c r="B18" s="11">
        <v>172.51</v>
      </c>
      <c r="C18" s="56">
        <f>B18/B8*C8</f>
        <v>1.2400728324521682</v>
      </c>
      <c r="D18" s="61"/>
    </row>
    <row r="19" spans="1:4" ht="16.5" thickBot="1">
      <c r="A19" s="18" t="s">
        <v>18</v>
      </c>
      <c r="B19" s="11">
        <v>110</v>
      </c>
      <c r="C19" s="56">
        <f>B19/B8*C8</f>
        <v>0.79072524241921338</v>
      </c>
      <c r="D19" s="61"/>
    </row>
    <row r="20" spans="1:4" ht="15.75" thickBot="1">
      <c r="A20" s="17" t="s">
        <v>19</v>
      </c>
      <c r="B20" s="12">
        <v>339.7</v>
      </c>
      <c r="C20" s="56">
        <f>B20/B8*C8</f>
        <v>2.4419033168164255</v>
      </c>
      <c r="D20" s="61"/>
    </row>
    <row r="21" spans="1:4" ht="15.75" thickBot="1">
      <c r="A21" s="19" t="s">
        <v>20</v>
      </c>
      <c r="B21" s="11">
        <v>365.911</v>
      </c>
      <c r="C21" s="56">
        <v>4.6036599999999996</v>
      </c>
      <c r="D21" s="61"/>
    </row>
    <row r="22" spans="1:4" ht="15.75" thickBot="1">
      <c r="A22" s="20" t="s">
        <v>21</v>
      </c>
      <c r="B22" s="11">
        <v>36.83</v>
      </c>
      <c r="C22" s="56">
        <v>0.66</v>
      </c>
      <c r="D22" s="61"/>
    </row>
    <row r="23" spans="1:4" ht="15.75" thickBot="1">
      <c r="A23" s="21" t="s">
        <v>22</v>
      </c>
      <c r="B23" s="11">
        <v>110.31</v>
      </c>
      <c r="C23" s="57">
        <v>0</v>
      </c>
      <c r="D23" s="61"/>
    </row>
    <row r="24" spans="1:4" ht="26.25" thickBot="1">
      <c r="A24" s="21" t="s">
        <v>23</v>
      </c>
      <c r="B24" s="11">
        <v>16.8</v>
      </c>
      <c r="C24" s="57">
        <v>0</v>
      </c>
      <c r="D24" s="61"/>
    </row>
    <row r="25" spans="1:4" ht="15.75" thickBot="1">
      <c r="A25" s="21" t="s">
        <v>24</v>
      </c>
      <c r="B25" s="11">
        <v>21</v>
      </c>
      <c r="C25" s="56">
        <v>0</v>
      </c>
      <c r="D25" s="61"/>
    </row>
    <row r="26" spans="1:4" ht="15.75" thickBot="1">
      <c r="A26" s="22" t="s">
        <v>14</v>
      </c>
      <c r="B26" s="11">
        <v>110.27</v>
      </c>
      <c r="C26" s="56">
        <f>B26/B8*C8</f>
        <v>0.79266611346878779</v>
      </c>
      <c r="D26" s="61"/>
    </row>
    <row r="27" spans="1:4" ht="26.25" thickBot="1">
      <c r="A27" s="23" t="s">
        <v>25</v>
      </c>
      <c r="B27" s="16">
        <f>SUM(B28:B35)</f>
        <v>1933.1119999999999</v>
      </c>
      <c r="C27" s="55">
        <f>SUM(C28:C35)</f>
        <v>13.278411778373124</v>
      </c>
      <c r="D27" s="61"/>
    </row>
    <row r="28" spans="1:4" ht="26.25" thickBot="1">
      <c r="A28" s="24" t="s">
        <v>26</v>
      </c>
      <c r="B28" s="11">
        <v>273.58999999999997</v>
      </c>
      <c r="C28" s="56">
        <f>B28/B8*C8</f>
        <v>1.9666774461224779</v>
      </c>
      <c r="D28" s="61"/>
    </row>
    <row r="29" spans="1:4" ht="15.75" thickBot="1">
      <c r="A29" s="24" t="s">
        <v>17</v>
      </c>
      <c r="B29" s="11">
        <v>55.18</v>
      </c>
      <c r="C29" s="56">
        <f>B29/B8*C8</f>
        <v>0.39665653524265632</v>
      </c>
      <c r="D29" s="61"/>
    </row>
    <row r="30" spans="1:4" ht="15.75" thickBot="1">
      <c r="A30" s="24" t="s">
        <v>19</v>
      </c>
      <c r="B30" s="25">
        <v>72.3</v>
      </c>
      <c r="C30" s="56">
        <f>B30/B8*C8</f>
        <v>0.51972213660826483</v>
      </c>
      <c r="D30" s="61"/>
    </row>
    <row r="31" spans="1:4" ht="15.75" thickBot="1">
      <c r="A31" s="24" t="s">
        <v>27</v>
      </c>
      <c r="B31" s="26">
        <v>85.655000000000001</v>
      </c>
      <c r="C31" s="57">
        <v>0</v>
      </c>
      <c r="D31" s="61"/>
    </row>
    <row r="32" spans="1:4" ht="15.75" thickBot="1">
      <c r="A32" s="24" t="s">
        <v>28</v>
      </c>
      <c r="B32" s="11">
        <v>1409.98</v>
      </c>
      <c r="C32" s="56">
        <f>B32/B8*C8</f>
        <v>10.135516157329478</v>
      </c>
      <c r="D32" s="61"/>
    </row>
    <row r="33" spans="1:4" ht="15.75" thickBot="1">
      <c r="A33" s="24" t="s">
        <v>29</v>
      </c>
      <c r="B33" s="12">
        <v>12.686999999999999</v>
      </c>
      <c r="C33" s="56">
        <f>B33/B8*C8</f>
        <v>9.1199374096114186E-2</v>
      </c>
      <c r="D33" s="61"/>
    </row>
    <row r="34" spans="1:4" ht="15.75" thickBot="1">
      <c r="A34" s="24" t="s">
        <v>30</v>
      </c>
      <c r="B34" s="11">
        <v>0.26</v>
      </c>
      <c r="C34" s="57">
        <v>0</v>
      </c>
      <c r="D34" s="61"/>
    </row>
    <row r="35" spans="1:4" ht="15.75" thickBot="1">
      <c r="A35" s="22" t="s">
        <v>14</v>
      </c>
      <c r="B35" s="27">
        <v>23.46</v>
      </c>
      <c r="C35" s="56">
        <f>B35/B8*C8</f>
        <v>0.16864012897413405</v>
      </c>
      <c r="D35" s="61"/>
    </row>
    <row r="36" spans="1:4" ht="15.75" thickBot="1">
      <c r="A36" s="28" t="s">
        <v>31</v>
      </c>
      <c r="B36" s="29">
        <f>SUM(B37:B39)</f>
        <v>398.15800000000002</v>
      </c>
      <c r="C36" s="55">
        <f>SUM(C37:C39)</f>
        <v>4.4036999999999997</v>
      </c>
      <c r="D36" s="61"/>
    </row>
    <row r="37" spans="1:4" ht="15.75" thickBot="1">
      <c r="A37" s="21" t="s">
        <v>32</v>
      </c>
      <c r="B37" s="11">
        <v>44.869</v>
      </c>
      <c r="C37" s="56">
        <v>0.23069999999999999</v>
      </c>
      <c r="D37" s="61"/>
    </row>
    <row r="38" spans="1:4" ht="15.75" thickBot="1">
      <c r="A38" s="21" t="s">
        <v>33</v>
      </c>
      <c r="B38" s="11">
        <v>68.804000000000002</v>
      </c>
      <c r="C38" s="56">
        <v>0</v>
      </c>
      <c r="D38" s="61"/>
    </row>
    <row r="39" spans="1:4" ht="15.75" thickBot="1">
      <c r="A39" s="21" t="s">
        <v>34</v>
      </c>
      <c r="B39" s="11">
        <v>284.48500000000001</v>
      </c>
      <c r="C39" s="56">
        <v>4.173</v>
      </c>
      <c r="D39" s="61"/>
    </row>
    <row r="40" spans="1:4" ht="15.75" thickBot="1">
      <c r="A40" s="23" t="s">
        <v>35</v>
      </c>
      <c r="B40" s="30">
        <f>SUM(B41:B46)</f>
        <v>2640.19</v>
      </c>
      <c r="C40" s="55">
        <f>SUM(C41:C46)</f>
        <v>18.978771616207119</v>
      </c>
      <c r="D40" s="61"/>
    </row>
    <row r="41" spans="1:4" ht="15.75" thickBot="1">
      <c r="A41" s="22" t="s">
        <v>36</v>
      </c>
      <c r="B41" s="12">
        <v>1984.4</v>
      </c>
      <c r="C41" s="56">
        <f>B41/B8*C8</f>
        <v>14.26468337324261</v>
      </c>
      <c r="D41" s="61"/>
    </row>
    <row r="42" spans="1:4" ht="26.25" thickBot="1">
      <c r="A42" s="21" t="s">
        <v>37</v>
      </c>
      <c r="B42" s="11">
        <v>53.14</v>
      </c>
      <c r="C42" s="56">
        <f>B42/B8*C8</f>
        <v>0.38199217620142728</v>
      </c>
      <c r="D42" s="61"/>
    </row>
    <row r="43" spans="1:4" ht="15.75" thickBot="1">
      <c r="A43" s="21" t="s">
        <v>38</v>
      </c>
      <c r="B43" s="11">
        <v>7.27</v>
      </c>
      <c r="C43" s="56">
        <f>B43/B8*C8</f>
        <v>5.2259750112615279E-2</v>
      </c>
      <c r="D43" s="61"/>
    </row>
    <row r="44" spans="1:4" ht="26.25" thickBot="1">
      <c r="A44" s="21" t="s">
        <v>39</v>
      </c>
      <c r="B44" s="11">
        <v>151.27000000000001</v>
      </c>
      <c r="C44" s="56">
        <f>B44/B8*C8</f>
        <v>1.0873909765523129</v>
      </c>
      <c r="D44" s="61"/>
    </row>
    <row r="45" spans="1:4" ht="15.75" thickBot="1">
      <c r="A45" s="31" t="s">
        <v>40</v>
      </c>
      <c r="B45" s="11">
        <v>4.16</v>
      </c>
      <c r="C45" s="56">
        <f>B45/B8*C8</f>
        <v>2.9903790986035707E-2</v>
      </c>
      <c r="D45" s="61"/>
    </row>
    <row r="46" spans="1:4" ht="15.75" thickBot="1">
      <c r="A46" s="22" t="s">
        <v>41</v>
      </c>
      <c r="B46" s="11">
        <v>439.95</v>
      </c>
      <c r="C46" s="56">
        <f>B46/B8*C8</f>
        <v>3.1625415491121176</v>
      </c>
      <c r="D46" s="61"/>
    </row>
    <row r="47" spans="1:4" ht="15.75" thickBot="1">
      <c r="A47" s="23" t="s">
        <v>42</v>
      </c>
      <c r="B47" s="32">
        <f>B10+B16+B27+B36+B40</f>
        <v>8261.3909999999996</v>
      </c>
      <c r="C47" s="54">
        <f>C10+C16+C27+C36+C40</f>
        <v>60.392147083619818</v>
      </c>
      <c r="D47" s="61"/>
    </row>
    <row r="48" spans="1:4" ht="30" thickBot="1">
      <c r="A48" s="33" t="s">
        <v>43</v>
      </c>
      <c r="B48" s="34">
        <f>B47/B8/12</f>
        <v>16.322085635031648</v>
      </c>
      <c r="C48" s="58">
        <f>C47/C8/12</f>
        <v>16.598545262648365</v>
      </c>
      <c r="D48" s="61"/>
    </row>
    <row r="49" spans="1:4" ht="15.75" thickBot="1">
      <c r="A49" s="35" t="s">
        <v>44</v>
      </c>
      <c r="B49" s="36"/>
      <c r="C49" s="53">
        <v>13.51797</v>
      </c>
      <c r="D49" s="61"/>
    </row>
    <row r="50" spans="1:4" ht="15.75" thickBot="1">
      <c r="A50" s="22" t="s">
        <v>45</v>
      </c>
      <c r="B50" s="37">
        <v>8128.6980000000003</v>
      </c>
      <c r="C50" s="53">
        <v>46.171259999999997</v>
      </c>
      <c r="D50" s="61"/>
    </row>
    <row r="51" spans="1:4" ht="15.75" thickBot="1">
      <c r="A51" s="21" t="s">
        <v>46</v>
      </c>
      <c r="B51" s="38"/>
      <c r="C51" s="53">
        <v>43.333080000000002</v>
      </c>
      <c r="D51" s="61"/>
    </row>
    <row r="52" spans="1:4" ht="15.75" thickBot="1">
      <c r="A52" s="21" t="s">
        <v>47</v>
      </c>
      <c r="B52" s="38"/>
      <c r="C52" s="53">
        <f>C49+C50-C51</f>
        <v>16.356149999999992</v>
      </c>
      <c r="D52" s="61"/>
    </row>
    <row r="53" spans="1:4" ht="15.75" thickBot="1">
      <c r="A53" s="22" t="s">
        <v>48</v>
      </c>
      <c r="B53" s="39">
        <f>B50/B8/12</f>
        <v>16.059923184523104</v>
      </c>
      <c r="C53" s="62">
        <f>C50/C8/12</f>
        <v>12.689990105540895</v>
      </c>
      <c r="D53" s="61"/>
    </row>
    <row r="54" spans="1:4" ht="27">
      <c r="A54" s="46" t="s">
        <v>52</v>
      </c>
      <c r="B54" s="45"/>
      <c r="C54" s="53">
        <f>C53-C48</f>
        <v>-3.9085551571074699</v>
      </c>
      <c r="D54" s="61"/>
    </row>
    <row r="55" spans="1:4" ht="27">
      <c r="A55" s="46" t="s">
        <v>53</v>
      </c>
      <c r="B55" s="45"/>
      <c r="C55" s="53">
        <f>C54*C8*12</f>
        <v>-14.22088708361982</v>
      </c>
      <c r="D55" s="61"/>
    </row>
    <row r="56" spans="1:4" ht="27">
      <c r="A56" s="46" t="s">
        <v>54</v>
      </c>
      <c r="B56" s="45"/>
      <c r="C56" s="53">
        <f>C51-C47</f>
        <v>-17.059067083619816</v>
      </c>
      <c r="D56" s="61"/>
    </row>
    <row r="57" spans="1:4">
      <c r="A57" s="47"/>
      <c r="B57" s="48"/>
      <c r="C57" s="49"/>
    </row>
    <row r="58" spans="1:4" ht="15.75">
      <c r="A58" s="40" t="s">
        <v>49</v>
      </c>
      <c r="B58" s="41"/>
    </row>
    <row r="59" spans="1:4" ht="15.75">
      <c r="A59" s="42" t="s">
        <v>50</v>
      </c>
      <c r="B59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8"/>
  <sheetViews>
    <sheetView topLeftCell="A10" workbookViewId="0">
      <selection activeCell="C16" sqref="C16"/>
    </sheetView>
  </sheetViews>
  <sheetFormatPr defaultRowHeight="15"/>
  <cols>
    <col min="1" max="1" width="52.7109375" customWidth="1"/>
  </cols>
  <sheetData>
    <row r="2" spans="1:3">
      <c r="A2" s="63" t="s">
        <v>0</v>
      </c>
      <c r="B2" s="63"/>
    </row>
    <row r="3" spans="1:3">
      <c r="A3" s="63" t="s">
        <v>1</v>
      </c>
      <c r="B3" s="63"/>
    </row>
    <row r="4" spans="1:3">
      <c r="A4" s="63" t="s">
        <v>61</v>
      </c>
      <c r="B4" s="63"/>
    </row>
    <row r="5" spans="1:3">
      <c r="A5" s="64" t="s">
        <v>2</v>
      </c>
      <c r="B5" s="64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0.30499999999999999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7.8743640200099554</v>
      </c>
    </row>
    <row r="11" spans="1:3" ht="26.25" thickBot="1">
      <c r="A11" s="10" t="s">
        <v>10</v>
      </c>
      <c r="B11" s="11">
        <v>582.78</v>
      </c>
      <c r="C11" s="56">
        <f>B11/B8*C8</f>
        <v>4.2141326252400475</v>
      </c>
    </row>
    <row r="12" spans="1:3" ht="15.75" thickBot="1">
      <c r="A12" s="10" t="s">
        <v>11</v>
      </c>
      <c r="B12" s="12">
        <v>116.3</v>
      </c>
      <c r="C12" s="56">
        <f>B12/B8*C8</f>
        <v>0.84097536688873598</v>
      </c>
    </row>
    <row r="13" spans="1:3" ht="15.75" thickBot="1">
      <c r="A13" s="10" t="s">
        <v>12</v>
      </c>
      <c r="B13" s="12">
        <v>289</v>
      </c>
      <c r="C13" s="56">
        <f>B13/B8*C8</f>
        <v>2.0897840157424308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0.72947201213874191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15.765535838687496</v>
      </c>
    </row>
    <row r="17" spans="1:3" ht="26.25" thickBot="1">
      <c r="A17" s="10" t="s">
        <v>16</v>
      </c>
      <c r="B17" s="11">
        <v>747.64</v>
      </c>
      <c r="C17" s="56">
        <f>B17/B8*C8</f>
        <v>5.4062495554659895</v>
      </c>
    </row>
    <row r="18" spans="1:3" ht="15.75" thickBot="1">
      <c r="A18" s="17" t="s">
        <v>17</v>
      </c>
      <c r="B18" s="11">
        <v>172.51</v>
      </c>
      <c r="C18" s="56">
        <f>B18/B8*C8</f>
        <v>1.2474347424073591</v>
      </c>
    </row>
    <row r="19" spans="1:3" ht="16.5" thickBot="1">
      <c r="A19" s="18" t="s">
        <v>18</v>
      </c>
      <c r="B19" s="11">
        <v>110</v>
      </c>
      <c r="C19" s="56">
        <f>B19/B8*C8</f>
        <v>0.795419521562863</v>
      </c>
    </row>
    <row r="20" spans="1:3" ht="15.75" thickBot="1">
      <c r="A20" s="17" t="s">
        <v>19</v>
      </c>
      <c r="B20" s="12">
        <v>339.7</v>
      </c>
      <c r="C20" s="56">
        <f>B20/B8*C8</f>
        <v>2.4564001043173143</v>
      </c>
    </row>
    <row r="21" spans="1:3" ht="15.75" thickBot="1">
      <c r="A21" s="19" t="s">
        <v>20</v>
      </c>
      <c r="B21" s="11">
        <v>365.911</v>
      </c>
      <c r="C21" s="56">
        <v>4.6226599999999998</v>
      </c>
    </row>
    <row r="22" spans="1:3" ht="15.75" thickBot="1">
      <c r="A22" s="20" t="s">
        <v>21</v>
      </c>
      <c r="B22" s="11">
        <v>36.83</v>
      </c>
      <c r="C22" s="56">
        <v>0.44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51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0.79737191493397186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13.357241399748689</v>
      </c>
    </row>
    <row r="28" spans="1:3" ht="26.25" thickBot="1">
      <c r="A28" s="24" t="s">
        <v>26</v>
      </c>
      <c r="B28" s="11">
        <v>273.58999999999997</v>
      </c>
      <c r="C28" s="56">
        <f>B28/B8*C8</f>
        <v>1.9783529718580333</v>
      </c>
    </row>
    <row r="29" spans="1:3" ht="15.75" thickBot="1">
      <c r="A29" s="24" t="s">
        <v>17</v>
      </c>
      <c r="B29" s="11">
        <v>55.18</v>
      </c>
      <c r="C29" s="56">
        <f>B29/B8*C8</f>
        <v>0.39901135636217078</v>
      </c>
    </row>
    <row r="30" spans="1:3" ht="15.75" thickBot="1">
      <c r="A30" s="24" t="s">
        <v>19</v>
      </c>
      <c r="B30" s="25">
        <v>72.3</v>
      </c>
      <c r="C30" s="56">
        <f>B30/B8*C8</f>
        <v>0.52280755826359082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10.195687427392778</v>
      </c>
    </row>
    <row r="33" spans="1:3" ht="15.75" thickBot="1">
      <c r="A33" s="24" t="s">
        <v>29</v>
      </c>
      <c r="B33" s="12">
        <v>12.686999999999999</v>
      </c>
      <c r="C33" s="56">
        <f>B33/B8*C8</f>
        <v>9.174079518243676E-2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0.16964129068967967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1.8512</v>
      </c>
    </row>
    <row r="37" spans="1:3" ht="15.75" thickBot="1">
      <c r="A37" s="21" t="s">
        <v>32</v>
      </c>
      <c r="B37" s="11">
        <v>44.869</v>
      </c>
      <c r="C37" s="56">
        <v>0.30719999999999997</v>
      </c>
    </row>
    <row r="38" spans="1:3" ht="15.75" thickBot="1">
      <c r="A38" s="21" t="s">
        <v>33</v>
      </c>
      <c r="B38" s="11">
        <v>68.804000000000002</v>
      </c>
      <c r="C38" s="56">
        <v>0</v>
      </c>
    </row>
    <row r="39" spans="1:3" ht="15.75" thickBot="1">
      <c r="A39" s="21" t="s">
        <v>34</v>
      </c>
      <c r="B39" s="11">
        <v>284.48500000000001</v>
      </c>
      <c r="C39" s="56">
        <v>1.544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19.091442423955048</v>
      </c>
    </row>
    <row r="41" spans="1:3" ht="15.75" thickBot="1">
      <c r="A41" s="22" t="s">
        <v>36</v>
      </c>
      <c r="B41" s="12">
        <v>1984.4</v>
      </c>
      <c r="C41" s="56">
        <f>B41/B8*C8</f>
        <v>14.349368168994049</v>
      </c>
    </row>
    <row r="42" spans="1:3" ht="26.25" thickBot="1">
      <c r="A42" s="21" t="s">
        <v>37</v>
      </c>
      <c r="B42" s="11">
        <v>53.14</v>
      </c>
      <c r="C42" s="56">
        <f>B42/B8*C8</f>
        <v>0.38425993978045947</v>
      </c>
    </row>
    <row r="43" spans="1:3" ht="15.75" thickBot="1">
      <c r="A43" s="21" t="s">
        <v>38</v>
      </c>
      <c r="B43" s="11">
        <v>7.27</v>
      </c>
      <c r="C43" s="56">
        <f>B43/B8*C8</f>
        <v>5.2569999288745575E-2</v>
      </c>
    </row>
    <row r="44" spans="1:3" ht="26.25" thickBot="1">
      <c r="A44" s="21" t="s">
        <v>39</v>
      </c>
      <c r="B44" s="11">
        <v>151.27000000000001</v>
      </c>
      <c r="C44" s="56">
        <f>B44/B8*C8</f>
        <v>1.09384646388013</v>
      </c>
    </row>
    <row r="45" spans="1:3" ht="15.75" thickBot="1">
      <c r="A45" s="31" t="s">
        <v>40</v>
      </c>
      <c r="B45" s="11">
        <v>4.16</v>
      </c>
      <c r="C45" s="56">
        <f>B45/B8*C8</f>
        <v>3.0081320088195546E-2</v>
      </c>
    </row>
    <row r="46" spans="1:3" ht="15.75" thickBot="1">
      <c r="A46" s="22" t="s">
        <v>41</v>
      </c>
      <c r="B46" s="11">
        <v>439.95</v>
      </c>
      <c r="C46" s="56">
        <f>B46/B8*C8</f>
        <v>3.1813165319234686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57.939783682401185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15.8305419897271</v>
      </c>
    </row>
    <row r="49" spans="1:3" ht="15.75" thickBot="1">
      <c r="A49" s="35" t="s">
        <v>44</v>
      </c>
      <c r="B49" s="36"/>
      <c r="C49" s="53">
        <v>62.467170000000003</v>
      </c>
    </row>
    <row r="50" spans="1:3" ht="15.75" thickBot="1">
      <c r="A50" s="22" t="s">
        <v>45</v>
      </c>
      <c r="B50" s="37">
        <v>8128.6980000000003</v>
      </c>
      <c r="C50" s="53">
        <v>45.384</v>
      </c>
    </row>
    <row r="51" spans="1:3" ht="15.75" thickBot="1">
      <c r="A51" s="21" t="s">
        <v>46</v>
      </c>
      <c r="B51" s="38"/>
      <c r="C51" s="53">
        <v>40.499490000000002</v>
      </c>
    </row>
    <row r="52" spans="1:3" ht="15.75" thickBot="1">
      <c r="A52" s="21" t="s">
        <v>47</v>
      </c>
      <c r="B52" s="38"/>
      <c r="C52" s="53">
        <f>C49+C50-C51</f>
        <v>67.351679999999988</v>
      </c>
    </row>
    <row r="53" spans="1:3" ht="15.75" thickBot="1">
      <c r="A53" s="22" t="s">
        <v>48</v>
      </c>
      <c r="B53" s="50">
        <f>B50/B8/12</f>
        <v>16.059923184523104</v>
      </c>
      <c r="C53" s="62">
        <f>C50/C8/12</f>
        <v>12.4</v>
      </c>
    </row>
    <row r="54" spans="1:3" ht="27">
      <c r="A54" s="46" t="s">
        <v>52</v>
      </c>
      <c r="B54" s="45"/>
      <c r="C54" s="53">
        <f>C53-C48</f>
        <v>-3.4305419897271001</v>
      </c>
    </row>
    <row r="55" spans="1:3" ht="27">
      <c r="A55" s="46" t="s">
        <v>53</v>
      </c>
      <c r="B55" s="45"/>
      <c r="C55" s="53">
        <f>C54*C8*12</f>
        <v>-12.555783682401184</v>
      </c>
    </row>
    <row r="56" spans="1:3" ht="27">
      <c r="A56" s="46" t="s">
        <v>54</v>
      </c>
      <c r="B56" s="45"/>
      <c r="C56" s="53">
        <f>C51-C47</f>
        <v>-17.440293682401183</v>
      </c>
    </row>
    <row r="57" spans="1:3" ht="15.75">
      <c r="A57" s="40" t="s">
        <v>49</v>
      </c>
      <c r="B57" s="41"/>
      <c r="C57" s="6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8"/>
  <sheetViews>
    <sheetView topLeftCell="A7" workbookViewId="0">
      <selection activeCell="A26" sqref="A26"/>
    </sheetView>
  </sheetViews>
  <sheetFormatPr defaultRowHeight="15"/>
  <cols>
    <col min="1" max="1" width="49.42578125" customWidth="1"/>
    <col min="2" max="2" width="12.140625" customWidth="1"/>
    <col min="3" max="3" width="9.5703125" bestFit="1" customWidth="1"/>
  </cols>
  <sheetData>
    <row r="2" spans="1:3">
      <c r="A2" s="63" t="s">
        <v>0</v>
      </c>
      <c r="B2" s="63"/>
    </row>
    <row r="3" spans="1:3">
      <c r="A3" s="63" t="s">
        <v>1</v>
      </c>
      <c r="B3" s="63"/>
    </row>
    <row r="4" spans="1:3">
      <c r="A4" s="63" t="s">
        <v>62</v>
      </c>
      <c r="B4" s="63"/>
    </row>
    <row r="5" spans="1:3">
      <c r="A5" s="64" t="s">
        <v>2</v>
      </c>
      <c r="B5" s="64"/>
    </row>
    <row r="6" spans="1:3" ht="63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0.30790000000000001</v>
      </c>
    </row>
    <row r="9" spans="1:3" ht="21.75" thickBot="1">
      <c r="A9" s="3" t="s">
        <v>8</v>
      </c>
      <c r="B9" s="4"/>
      <c r="C9" s="54"/>
    </row>
    <row r="10" spans="1:3" ht="26.25" thickBot="1">
      <c r="A10" s="8" t="s">
        <v>9</v>
      </c>
      <c r="B10" s="9">
        <f>SUM(B11:B15)</f>
        <v>1258.96</v>
      </c>
      <c r="C10" s="55">
        <f>SUM(C11:C15)</f>
        <v>7.9492350221674286</v>
      </c>
    </row>
    <row r="11" spans="1:3" ht="26.25" thickBot="1">
      <c r="A11" s="10" t="s">
        <v>10</v>
      </c>
      <c r="B11" s="11">
        <v>582.78</v>
      </c>
      <c r="C11" s="56">
        <f>B11/B8*C8</f>
        <v>4.2542014272505275</v>
      </c>
    </row>
    <row r="12" spans="1:3" ht="15.75" thickBot="1">
      <c r="A12" s="10" t="s">
        <v>11</v>
      </c>
      <c r="B12" s="12">
        <v>116.3</v>
      </c>
      <c r="C12" s="56">
        <f>B12/B8*C8</f>
        <v>0.84897152611489124</v>
      </c>
    </row>
    <row r="13" spans="1:3" ht="15.75" thickBot="1">
      <c r="A13" s="10" t="s">
        <v>12</v>
      </c>
      <c r="B13" s="12">
        <v>289</v>
      </c>
      <c r="C13" s="56">
        <f>B13/B8*C8</f>
        <v>2.1096540932691621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0.73640797553284809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12.868597647881646</v>
      </c>
    </row>
    <row r="17" spans="1:3" ht="26.25" thickBot="1">
      <c r="A17" s="10" t="s">
        <v>16</v>
      </c>
      <c r="B17" s="11">
        <v>747.64</v>
      </c>
      <c r="C17" s="56">
        <v>5.1376999999999997</v>
      </c>
    </row>
    <row r="18" spans="1:3" ht="15.75" thickBot="1">
      <c r="A18" s="17" t="s">
        <v>17</v>
      </c>
      <c r="B18" s="11">
        <v>172.51</v>
      </c>
      <c r="C18" s="56">
        <f>B18/B8*C8</f>
        <v>1.2592955973351667</v>
      </c>
    </row>
    <row r="19" spans="1:3" ht="16.5" thickBot="1">
      <c r="A19" s="18" t="s">
        <v>18</v>
      </c>
      <c r="B19" s="11">
        <v>110</v>
      </c>
      <c r="C19" s="56">
        <f>B19/B8*C8</f>
        <v>0.80298252684985416</v>
      </c>
    </row>
    <row r="20" spans="1:3" ht="15.75" thickBot="1">
      <c r="A20" s="17" t="s">
        <v>19</v>
      </c>
      <c r="B20" s="12">
        <v>339.7</v>
      </c>
      <c r="C20" s="56">
        <f>B20/B8*C8</f>
        <v>2.4797560397354133</v>
      </c>
    </row>
    <row r="21" spans="1:3" ht="15.75" thickBot="1">
      <c r="A21" s="19" t="s">
        <v>20</v>
      </c>
      <c r="B21" s="11">
        <v>365.911</v>
      </c>
      <c r="C21" s="56">
        <v>1.8439099999999999</v>
      </c>
    </row>
    <row r="22" spans="1:3" ht="15.75" thickBot="1">
      <c r="A22" s="20" t="s">
        <v>21</v>
      </c>
      <c r="B22" s="11">
        <v>36.83</v>
      </c>
      <c r="C22" s="56">
        <v>0.54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0.80495348396121291</v>
      </c>
    </row>
    <row r="27" spans="1:3" ht="39" thickBot="1">
      <c r="A27" s="23" t="s">
        <v>25</v>
      </c>
      <c r="B27" s="16">
        <f>SUM(B28:B35)</f>
        <v>1933.1119999999999</v>
      </c>
      <c r="C27" s="55">
        <f>SUM(C28:C35)</f>
        <v>13.484244678631546</v>
      </c>
    </row>
    <row r="28" spans="1:3" ht="26.25" thickBot="1">
      <c r="A28" s="24" t="s">
        <v>26</v>
      </c>
      <c r="B28" s="11">
        <v>273.58999999999997</v>
      </c>
      <c r="C28" s="56">
        <f>B28/B8*C8</f>
        <v>1.9971635410986506</v>
      </c>
    </row>
    <row r="29" spans="1:3" ht="15.75" thickBot="1">
      <c r="A29" s="24" t="s">
        <v>17</v>
      </c>
      <c r="B29" s="11">
        <v>55.18</v>
      </c>
      <c r="C29" s="56">
        <f>B29/B8*C8</f>
        <v>0.40280523483249958</v>
      </c>
    </row>
    <row r="30" spans="1:3" ht="15.75" thickBot="1">
      <c r="A30" s="24" t="s">
        <v>19</v>
      </c>
      <c r="B30" s="25">
        <v>72.3</v>
      </c>
      <c r="C30" s="56">
        <f>B30/B8*C8</f>
        <v>0.52777851537494958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10.292630029161431</v>
      </c>
    </row>
    <row r="33" spans="1:3" ht="15.75" thickBot="1">
      <c r="A33" s="24" t="s">
        <v>29</v>
      </c>
      <c r="B33" s="12">
        <v>12.686999999999999</v>
      </c>
      <c r="C33" s="56">
        <f>B33/B8*C8</f>
        <v>9.2613084710400917E-2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0.17125427345361435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0.72811000000000003</v>
      </c>
    </row>
    <row r="37" spans="1:3" ht="15.75" thickBot="1">
      <c r="A37" s="21" t="s">
        <v>32</v>
      </c>
      <c r="B37" s="11">
        <v>44.869</v>
      </c>
      <c r="C37" s="56">
        <v>0.33822000000000002</v>
      </c>
    </row>
    <row r="38" spans="1:3" ht="15.75" thickBot="1">
      <c r="A38" s="21" t="s">
        <v>33</v>
      </c>
      <c r="B38" s="11">
        <v>68.804000000000002</v>
      </c>
      <c r="C38" s="56">
        <v>0</v>
      </c>
    </row>
    <row r="39" spans="1:3" ht="15.75" thickBot="1">
      <c r="A39" s="21" t="s">
        <v>34</v>
      </c>
      <c r="B39" s="11">
        <v>284.48500000000001</v>
      </c>
      <c r="C39" s="56">
        <v>0.38989000000000001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19.272967614215609</v>
      </c>
    </row>
    <row r="41" spans="1:3" ht="15.75" thickBot="1">
      <c r="A41" s="22" t="s">
        <v>36</v>
      </c>
      <c r="B41" s="12">
        <v>1984.4</v>
      </c>
      <c r="C41" s="56">
        <f>B41/B8*C8</f>
        <v>14.485804784371371</v>
      </c>
    </row>
    <row r="42" spans="1:3" ht="26.25" thickBot="1">
      <c r="A42" s="21" t="s">
        <v>37</v>
      </c>
      <c r="B42" s="11">
        <v>53.14</v>
      </c>
      <c r="C42" s="56">
        <f>B42/B8*C8</f>
        <v>0.38791355888001139</v>
      </c>
    </row>
    <row r="43" spans="1:3" ht="15.75" thickBot="1">
      <c r="A43" s="21" t="s">
        <v>38</v>
      </c>
      <c r="B43" s="11">
        <v>7.27</v>
      </c>
      <c r="C43" s="56">
        <f>B43/B8*C8</f>
        <v>5.3069845183622177E-2</v>
      </c>
    </row>
    <row r="44" spans="1:3" ht="26.25" thickBot="1">
      <c r="A44" s="21" t="s">
        <v>39</v>
      </c>
      <c r="B44" s="11">
        <v>151.27000000000001</v>
      </c>
      <c r="C44" s="56">
        <f>B44/B8*C8</f>
        <v>1.1042469712416132</v>
      </c>
    </row>
    <row r="45" spans="1:3" ht="15.75" thickBot="1">
      <c r="A45" s="31" t="s">
        <v>40</v>
      </c>
      <c r="B45" s="11">
        <v>4.16</v>
      </c>
      <c r="C45" s="56">
        <f>B45/B8*C8</f>
        <v>3.036733919723085E-2</v>
      </c>
    </row>
    <row r="46" spans="1:3" ht="15.75" thickBot="1">
      <c r="A46" s="22" t="s">
        <v>41</v>
      </c>
      <c r="B46" s="11">
        <v>439.95</v>
      </c>
      <c r="C46" s="56">
        <f>B46/B8*C8</f>
        <v>3.2115651153417577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54.30315496289623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14.697183870005475</v>
      </c>
    </row>
    <row r="49" spans="1:3" ht="15.75" thickBot="1">
      <c r="A49" s="35" t="s">
        <v>44</v>
      </c>
      <c r="B49" s="36"/>
      <c r="C49" s="53">
        <v>63.061590000000002</v>
      </c>
    </row>
    <row r="50" spans="1:3" ht="15.75" thickBot="1">
      <c r="A50" s="22" t="s">
        <v>45</v>
      </c>
      <c r="B50" s="37">
        <v>8128.6980000000003</v>
      </c>
      <c r="C50" s="53">
        <v>45.870899999999999</v>
      </c>
    </row>
    <row r="51" spans="1:3" ht="15.75" thickBot="1">
      <c r="A51" s="21" t="s">
        <v>46</v>
      </c>
      <c r="B51" s="38"/>
      <c r="C51" s="53">
        <v>28.502980000000001</v>
      </c>
    </row>
    <row r="52" spans="1:3" ht="15.75" thickBot="1">
      <c r="A52" s="21" t="s">
        <v>47</v>
      </c>
      <c r="B52" s="38"/>
      <c r="C52" s="53">
        <f>C49+C50-C51</f>
        <v>80.429509999999993</v>
      </c>
    </row>
    <row r="53" spans="1:3" ht="15.75" thickBot="1">
      <c r="A53" s="22" t="s">
        <v>48</v>
      </c>
      <c r="B53" s="39">
        <f>B50/B8/12</f>
        <v>16.059923184523104</v>
      </c>
      <c r="C53" s="53">
        <f>C50/C8/12</f>
        <v>12.414988632672944</v>
      </c>
    </row>
    <row r="54" spans="1:3" ht="27">
      <c r="A54" s="46" t="s">
        <v>52</v>
      </c>
      <c r="B54" s="45"/>
      <c r="C54" s="53">
        <f>C53-C48</f>
        <v>-2.2821952373325303</v>
      </c>
    </row>
    <row r="55" spans="1:3" ht="27">
      <c r="A55" s="46" t="s">
        <v>53</v>
      </c>
      <c r="B55" s="45"/>
      <c r="C55" s="53">
        <f>C54*C8*12</f>
        <v>-8.4322549628962324</v>
      </c>
    </row>
    <row r="56" spans="1:3" ht="27">
      <c r="A56" s="46" t="s">
        <v>54</v>
      </c>
      <c r="B56" s="45"/>
      <c r="C56" s="53">
        <f>C51-C47</f>
        <v>-25.800174962896229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C58"/>
  <sheetViews>
    <sheetView workbookViewId="0">
      <selection activeCell="A26" sqref="A26"/>
    </sheetView>
  </sheetViews>
  <sheetFormatPr defaultRowHeight="15"/>
  <cols>
    <col min="1" max="1" width="54.7109375" customWidth="1"/>
  </cols>
  <sheetData>
    <row r="2" spans="1:3">
      <c r="A2" s="63" t="s">
        <v>0</v>
      </c>
      <c r="B2" s="63"/>
    </row>
    <row r="3" spans="1:3">
      <c r="A3" s="63" t="s">
        <v>1</v>
      </c>
      <c r="B3" s="63"/>
    </row>
    <row r="4" spans="1:3">
      <c r="A4" s="63" t="s">
        <v>63</v>
      </c>
      <c r="B4" s="63"/>
    </row>
    <row r="5" spans="1:3">
      <c r="A5" s="64" t="s">
        <v>2</v>
      </c>
      <c r="B5" s="64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3"/>
    </row>
    <row r="8" spans="1:3" ht="26.25" thickBot="1">
      <c r="A8" s="6" t="s">
        <v>7</v>
      </c>
      <c r="B8" s="7">
        <v>42.179000000000002</v>
      </c>
      <c r="C8" s="54">
        <v>0.37790000000000001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9.756466108727091</v>
      </c>
    </row>
    <row r="11" spans="1:3" ht="26.25" thickBot="1">
      <c r="A11" s="10" t="s">
        <v>10</v>
      </c>
      <c r="B11" s="11">
        <v>582.78</v>
      </c>
      <c r="C11" s="56">
        <f>B11/B8*C8</f>
        <v>5.2213794068138171</v>
      </c>
    </row>
    <row r="12" spans="1:3" ht="15.75" thickBot="1">
      <c r="A12" s="10" t="s">
        <v>11</v>
      </c>
      <c r="B12" s="12">
        <v>116.3</v>
      </c>
      <c r="C12" s="56">
        <f>B12/B8*C8</f>
        <v>1.0419822660565683</v>
      </c>
    </row>
    <row r="13" spans="1:3" ht="15.75" thickBot="1">
      <c r="A13" s="10" t="s">
        <v>12</v>
      </c>
      <c r="B13" s="12">
        <v>289</v>
      </c>
      <c r="C13" s="56">
        <f>B13/B8*C8</f>
        <v>2.5892766542592285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0.90382778159747734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19.289448621114772</v>
      </c>
    </row>
    <row r="17" spans="1:3" ht="26.25" thickBot="1">
      <c r="A17" s="10" t="s">
        <v>16</v>
      </c>
      <c r="B17" s="11">
        <v>747.64</v>
      </c>
      <c r="C17" s="56">
        <f>B17/B8*C8</f>
        <v>6.6984318262642546</v>
      </c>
    </row>
    <row r="18" spans="1:3" ht="15.75" thickBot="1">
      <c r="A18" s="17" t="s">
        <v>17</v>
      </c>
      <c r="B18" s="11">
        <v>172.51</v>
      </c>
      <c r="C18" s="56">
        <f>B18/B8*C8</f>
        <v>1.5455920955925935</v>
      </c>
    </row>
    <row r="19" spans="1:3" ht="16.5" thickBot="1">
      <c r="A19" s="18" t="s">
        <v>18</v>
      </c>
      <c r="B19" s="11">
        <v>110</v>
      </c>
      <c r="C19" s="56">
        <f>B19/B8*C8</f>
        <v>0.98553782688067515</v>
      </c>
    </row>
    <row r="20" spans="1:3" ht="15.75" thickBot="1">
      <c r="A20" s="17" t="s">
        <v>19</v>
      </c>
      <c r="B20" s="12">
        <v>339.7</v>
      </c>
      <c r="C20" s="56">
        <f>B20/B8*C8</f>
        <v>3.0435199981033216</v>
      </c>
    </row>
    <row r="21" spans="1:3" ht="15.75" thickBot="1">
      <c r="A21" s="19" t="s">
        <v>20</v>
      </c>
      <c r="B21" s="11">
        <v>365.911</v>
      </c>
      <c r="C21" s="56">
        <v>5.3684099999999999</v>
      </c>
    </row>
    <row r="22" spans="1:3" ht="15.75" thickBot="1">
      <c r="A22" s="20" t="s">
        <v>21</v>
      </c>
      <c r="B22" s="11">
        <v>36.83</v>
      </c>
      <c r="C22" s="56">
        <v>0.66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0.98795687427392775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16.549841065459113</v>
      </c>
    </row>
    <row r="28" spans="1:3" ht="26.25" thickBot="1">
      <c r="A28" s="24" t="s">
        <v>26</v>
      </c>
      <c r="B28" s="11">
        <v>273.58999999999997</v>
      </c>
      <c r="C28" s="56">
        <f>B28/B8*C8</f>
        <v>2.4512117641480353</v>
      </c>
    </row>
    <row r="29" spans="1:3" ht="15.75" thickBot="1">
      <c r="A29" s="24" t="s">
        <v>17</v>
      </c>
      <c r="B29" s="11">
        <v>55.18</v>
      </c>
      <c r="C29" s="56">
        <f>B29/B8*C8</f>
        <v>0.494381611702506</v>
      </c>
    </row>
    <row r="30" spans="1:3" ht="15.75" thickBot="1">
      <c r="A30" s="24" t="s">
        <v>19</v>
      </c>
      <c r="B30" s="25">
        <v>72.3</v>
      </c>
      <c r="C30" s="56">
        <f>B30/B8*C8</f>
        <v>0.6477671353042983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12.632623864956496</v>
      </c>
    </row>
    <row r="33" spans="1:3" ht="15.75" thickBot="1">
      <c r="A33" s="24" t="s">
        <v>29</v>
      </c>
      <c r="B33" s="12">
        <v>12.686999999999999</v>
      </c>
      <c r="C33" s="56">
        <f>B33/B8*C8</f>
        <v>0.11366834917850116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0.21018834016927854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1.7413799999999999</v>
      </c>
    </row>
    <row r="37" spans="1:3" ht="15.75" thickBot="1">
      <c r="A37" s="21" t="s">
        <v>32</v>
      </c>
      <c r="B37" s="11">
        <v>44.869</v>
      </c>
      <c r="C37" s="56">
        <v>0.39732000000000001</v>
      </c>
    </row>
    <row r="38" spans="1:3" ht="15.75" thickBot="1">
      <c r="A38" s="21" t="s">
        <v>33</v>
      </c>
      <c r="B38" s="11">
        <v>68.804000000000002</v>
      </c>
      <c r="C38" s="56">
        <v>0</v>
      </c>
    </row>
    <row r="39" spans="1:3" ht="15.75" thickBot="1">
      <c r="A39" s="21" t="s">
        <v>34</v>
      </c>
      <c r="B39" s="11">
        <v>284.48500000000001</v>
      </c>
      <c r="C39" s="56">
        <v>1.34406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23.654610137746271</v>
      </c>
    </row>
    <row r="41" spans="1:3" ht="15.75" thickBot="1">
      <c r="A41" s="22" t="s">
        <v>36</v>
      </c>
      <c r="B41" s="12">
        <v>1984.4</v>
      </c>
      <c r="C41" s="56">
        <f>B41/B8*C8</f>
        <v>17.779102396927382</v>
      </c>
    </row>
    <row r="42" spans="1:3" ht="15.75" thickBot="1">
      <c r="A42" s="21" t="s">
        <v>70</v>
      </c>
      <c r="B42" s="11">
        <v>53.14</v>
      </c>
      <c r="C42" s="56">
        <f>B42/B8*C8</f>
        <v>0.47610436473126438</v>
      </c>
    </row>
    <row r="43" spans="1:3" ht="15.75" thickBot="1">
      <c r="A43" s="21" t="s">
        <v>38</v>
      </c>
      <c r="B43" s="11">
        <v>7.27</v>
      </c>
      <c r="C43" s="56">
        <f>B43/B8*C8</f>
        <v>6.5135090922022798E-2</v>
      </c>
    </row>
    <row r="44" spans="1:3" ht="26.25" thickBot="1">
      <c r="A44" s="21" t="s">
        <v>39</v>
      </c>
      <c r="B44" s="11">
        <v>151.27000000000001</v>
      </c>
      <c r="C44" s="56">
        <f>B44/B8*C8</f>
        <v>1.3552937006567249</v>
      </c>
    </row>
    <row r="45" spans="1:3" ht="15.75" thickBot="1">
      <c r="A45" s="31" t="s">
        <v>40</v>
      </c>
      <c r="B45" s="11">
        <v>4.16</v>
      </c>
      <c r="C45" s="56">
        <f>B45/B8*C8</f>
        <v>3.727124872566917E-2</v>
      </c>
    </row>
    <row r="46" spans="1:3" ht="15.75" thickBot="1">
      <c r="A46" s="22" t="s">
        <v>41</v>
      </c>
      <c r="B46" s="11">
        <v>439.95</v>
      </c>
      <c r="C46" s="56">
        <f>B46/B8*C8</f>
        <v>3.9417033357832096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70.991745933047241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15.654879141979192</v>
      </c>
    </row>
    <row r="49" spans="1:3" ht="15.75" thickBot="1">
      <c r="A49" s="35" t="s">
        <v>44</v>
      </c>
      <c r="B49" s="36"/>
      <c r="C49" s="53">
        <v>39.906030000000001</v>
      </c>
    </row>
    <row r="50" spans="1:3" ht="15.75" thickBot="1">
      <c r="A50" s="22" t="s">
        <v>45</v>
      </c>
      <c r="B50" s="37">
        <v>8128.6980000000003</v>
      </c>
      <c r="C50" s="53">
        <v>56.934240000000003</v>
      </c>
    </row>
    <row r="51" spans="1:3" ht="15.75" thickBot="1">
      <c r="A51" s="21" t="s">
        <v>46</v>
      </c>
      <c r="B51" s="38"/>
      <c r="C51" s="53">
        <v>51.93365</v>
      </c>
    </row>
    <row r="52" spans="1:3" ht="15.75" thickBot="1">
      <c r="A52" s="21" t="s">
        <v>47</v>
      </c>
      <c r="B52" s="38"/>
      <c r="C52" s="53">
        <f>C49+C50-C51</f>
        <v>44.906620000000004</v>
      </c>
    </row>
    <row r="53" spans="1:3" ht="15.75" thickBot="1">
      <c r="A53" s="22" t="s">
        <v>48</v>
      </c>
      <c r="B53" s="39">
        <f>B50/B8/12</f>
        <v>16.059923184523104</v>
      </c>
      <c r="C53" s="53">
        <f>C50/C8/12</f>
        <v>12.554961630060864</v>
      </c>
    </row>
    <row r="54" spans="1:3" ht="27">
      <c r="A54" s="46" t="s">
        <v>52</v>
      </c>
      <c r="B54" s="45"/>
      <c r="C54" s="53">
        <f>C53-C48</f>
        <v>-3.0999175119183278</v>
      </c>
    </row>
    <row r="55" spans="1:3" ht="27">
      <c r="A55" s="46" t="s">
        <v>53</v>
      </c>
      <c r="B55" s="45"/>
      <c r="C55" s="53">
        <f>C54*C8*12</f>
        <v>-14.057505933047235</v>
      </c>
    </row>
    <row r="56" spans="1:3" ht="27">
      <c r="A56" s="46" t="s">
        <v>54</v>
      </c>
      <c r="B56" s="45"/>
      <c r="C56" s="53">
        <f>C51-C47</f>
        <v>-19.058095933047241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8"/>
  <sheetViews>
    <sheetView workbookViewId="0">
      <selection activeCell="A2" sqref="A2:B3"/>
    </sheetView>
  </sheetViews>
  <sheetFormatPr defaultRowHeight="15"/>
  <cols>
    <col min="1" max="1" width="51.5703125" customWidth="1"/>
  </cols>
  <sheetData>
    <row r="2" spans="1:3">
      <c r="A2" s="63" t="s">
        <v>0</v>
      </c>
      <c r="B2" s="63"/>
    </row>
    <row r="3" spans="1:3">
      <c r="A3" s="63" t="s">
        <v>1</v>
      </c>
      <c r="B3" s="63"/>
    </row>
    <row r="4" spans="1:3">
      <c r="A4" s="63" t="s">
        <v>64</v>
      </c>
      <c r="B4" s="63"/>
    </row>
    <row r="5" spans="1:3">
      <c r="A5" s="64" t="s">
        <v>2</v>
      </c>
      <c r="B5" s="64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0.30170000000000002</v>
      </c>
    </row>
    <row r="9" spans="1:3" ht="21.75" thickBot="1">
      <c r="A9" s="3" t="s">
        <v>8</v>
      </c>
      <c r="B9" s="4"/>
      <c r="C9" s="54"/>
    </row>
    <row r="10" spans="1:3" ht="26.25" thickBot="1">
      <c r="A10" s="8" t="s">
        <v>9</v>
      </c>
      <c r="B10" s="9">
        <f>SUM(B11:B15)</f>
        <v>1258.96</v>
      </c>
      <c r="C10" s="55">
        <f>SUM(C11:C15)</f>
        <v>7.7891659830721443</v>
      </c>
    </row>
    <row r="11" spans="1:3" ht="26.25" thickBot="1">
      <c r="A11" s="10" t="s">
        <v>10</v>
      </c>
      <c r="B11" s="11">
        <v>582.78</v>
      </c>
      <c r="C11" s="56">
        <f>B11/B8*C8</f>
        <v>4.1685370919177789</v>
      </c>
    </row>
    <row r="12" spans="1:3" ht="15.75" thickBot="1">
      <c r="A12" s="10" t="s">
        <v>11</v>
      </c>
      <c r="B12" s="12">
        <v>116.3</v>
      </c>
      <c r="C12" s="56">
        <f>B12/B8*C8</f>
        <v>0.83187628914862843</v>
      </c>
    </row>
    <row r="13" spans="1:3" ht="15.75" thickBot="1">
      <c r="A13" s="10" t="s">
        <v>69</v>
      </c>
      <c r="B13" s="12">
        <v>289</v>
      </c>
      <c r="C13" s="56">
        <f>B13/B8*C8</f>
        <v>2.067173237867185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0.72157936413855239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15.99818423125252</v>
      </c>
    </row>
    <row r="17" spans="1:3" ht="26.25" thickBot="1">
      <c r="A17" s="10" t="s">
        <v>16</v>
      </c>
      <c r="B17" s="11">
        <v>747.64</v>
      </c>
      <c r="C17" s="56">
        <f>B17/B8*C8</f>
        <v>5.3477557078166855</v>
      </c>
    </row>
    <row r="18" spans="1:3" ht="15.75" thickBot="1">
      <c r="A18" s="17" t="s">
        <v>17</v>
      </c>
      <c r="B18" s="11">
        <v>172.51</v>
      </c>
      <c r="C18" s="56">
        <f>B18/B8*C8</f>
        <v>1.2339379074895089</v>
      </c>
    </row>
    <row r="19" spans="1:3" ht="16.5" thickBot="1">
      <c r="A19" s="18" t="s">
        <v>18</v>
      </c>
      <c r="B19" s="11">
        <v>110</v>
      </c>
      <c r="C19" s="56">
        <f>B19/B8*C8</f>
        <v>0.78681334313283857</v>
      </c>
    </row>
    <row r="20" spans="1:3" ht="15.75" thickBot="1">
      <c r="A20" s="17" t="s">
        <v>19</v>
      </c>
      <c r="B20" s="12">
        <v>339.7</v>
      </c>
      <c r="C20" s="56">
        <f>B20/B8*C8</f>
        <v>2.4298226605656845</v>
      </c>
    </row>
    <row r="21" spans="1:3" ht="15.75" thickBot="1">
      <c r="A21" s="19" t="s">
        <v>20</v>
      </c>
      <c r="B21" s="11">
        <v>365.911</v>
      </c>
      <c r="C21" s="56">
        <v>4.86111</v>
      </c>
    </row>
    <row r="22" spans="1:3" ht="15.75" thickBot="1">
      <c r="A22" s="20" t="s">
        <v>21</v>
      </c>
      <c r="B22" s="11">
        <v>36.83</v>
      </c>
      <c r="C22" s="56">
        <v>0.55000000000000004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0.78874461224780112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13.21272042722682</v>
      </c>
    </row>
    <row r="28" spans="1:3" ht="26.25" thickBot="1">
      <c r="A28" s="24" t="s">
        <v>26</v>
      </c>
      <c r="B28" s="11">
        <v>273.58999999999997</v>
      </c>
      <c r="C28" s="56">
        <f>B28/B8*C8</f>
        <v>1.956947841342848</v>
      </c>
    </row>
    <row r="29" spans="1:3" ht="15.75" thickBot="1">
      <c r="A29" s="24" t="s">
        <v>17</v>
      </c>
      <c r="B29" s="11">
        <v>55.18</v>
      </c>
      <c r="C29" s="56">
        <f>B29/B8*C8</f>
        <v>0.39469418430972764</v>
      </c>
    </row>
    <row r="30" spans="1:3" ht="15.75" thickBot="1">
      <c r="A30" s="24" t="s">
        <v>19</v>
      </c>
      <c r="B30" s="25">
        <v>72.3</v>
      </c>
      <c r="C30" s="56">
        <f>B30/B8*C8</f>
        <v>0.51715095189549298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10.085373432276727</v>
      </c>
    </row>
    <row r="33" spans="1:3" ht="15.75" thickBot="1">
      <c r="A33" s="24" t="s">
        <v>29</v>
      </c>
      <c r="B33" s="12">
        <v>12.686999999999999</v>
      </c>
      <c r="C33" s="56">
        <f>B33/B8*C8</f>
        <v>9.074818985751204E-2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0.16780582754451268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3.7223600000000001</v>
      </c>
    </row>
    <row r="37" spans="1:3" ht="15.75" thickBot="1">
      <c r="A37" s="21" t="s">
        <v>32</v>
      </c>
      <c r="B37" s="11">
        <v>44.869</v>
      </c>
      <c r="C37" s="56">
        <v>0.34309000000000001</v>
      </c>
    </row>
    <row r="38" spans="1:3" ht="15.75" thickBot="1">
      <c r="A38" s="21" t="s">
        <v>33</v>
      </c>
      <c r="B38" s="11">
        <v>68.804000000000002</v>
      </c>
      <c r="C38" s="56">
        <v>0</v>
      </c>
    </row>
    <row r="39" spans="1:3" ht="15.75" thickBot="1">
      <c r="A39" s="21" t="s">
        <v>34</v>
      </c>
      <c r="B39" s="11">
        <v>284.48500000000001</v>
      </c>
      <c r="C39" s="56">
        <v>3.37927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18.884879276417177</v>
      </c>
    </row>
    <row r="41" spans="1:3" ht="15.75" thickBot="1">
      <c r="A41" s="22" t="s">
        <v>36</v>
      </c>
      <c r="B41" s="12">
        <v>1984.4</v>
      </c>
      <c r="C41" s="56">
        <f>B41/B8*C8</f>
        <v>14.194112710116411</v>
      </c>
    </row>
    <row r="42" spans="1:3" ht="26.25" thickBot="1">
      <c r="A42" s="21" t="s">
        <v>37</v>
      </c>
      <c r="B42" s="11">
        <v>53.14</v>
      </c>
      <c r="C42" s="56">
        <f>B42/B8*C8</f>
        <v>0.38010237321890045</v>
      </c>
    </row>
    <row r="43" spans="1:3" ht="15.75" thickBot="1">
      <c r="A43" s="21" t="s">
        <v>38</v>
      </c>
      <c r="B43" s="11">
        <v>7.27</v>
      </c>
      <c r="C43" s="56">
        <f>B43/B8*C8</f>
        <v>5.2001209132506693E-2</v>
      </c>
    </row>
    <row r="44" spans="1:3" ht="26.25" thickBot="1">
      <c r="A44" s="21" t="s">
        <v>39</v>
      </c>
      <c r="B44" s="11">
        <v>151.27000000000001</v>
      </c>
      <c r="C44" s="56">
        <f>B44/B8*C8</f>
        <v>1.082011403779132</v>
      </c>
    </row>
    <row r="45" spans="1:3" ht="15.75" thickBot="1">
      <c r="A45" s="31" t="s">
        <v>40</v>
      </c>
      <c r="B45" s="11">
        <v>4.16</v>
      </c>
      <c r="C45" s="56">
        <f>B45/B8*C8</f>
        <v>2.9755850067569169E-2</v>
      </c>
    </row>
    <row r="46" spans="1:3" ht="15.75" thickBot="1">
      <c r="A46" s="22" t="s">
        <v>41</v>
      </c>
      <c r="B46" s="11">
        <v>439.95</v>
      </c>
      <c r="C46" s="56">
        <f>B46/B8*C8</f>
        <v>3.1468957301026577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59.607309917968664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16.464288453753358</v>
      </c>
    </row>
    <row r="49" spans="1:3" ht="15.75" thickBot="1">
      <c r="A49" s="35" t="s">
        <v>44</v>
      </c>
      <c r="B49" s="36"/>
      <c r="C49" s="53">
        <v>67.615600000000001</v>
      </c>
    </row>
    <row r="50" spans="1:3" ht="15.75" thickBot="1">
      <c r="A50" s="22" t="s">
        <v>45</v>
      </c>
      <c r="B50" s="37">
        <v>8128.6980000000003</v>
      </c>
      <c r="C50" s="53">
        <v>46.015320000000003</v>
      </c>
    </row>
    <row r="51" spans="1:3" ht="15.75" thickBot="1">
      <c r="A51" s="21" t="s">
        <v>46</v>
      </c>
      <c r="B51" s="38"/>
      <c r="C51" s="53">
        <v>28.106079999999999</v>
      </c>
    </row>
    <row r="52" spans="1:3" ht="15.75" thickBot="1">
      <c r="A52" s="21" t="s">
        <v>47</v>
      </c>
      <c r="B52" s="38"/>
      <c r="C52" s="53">
        <f>C49+C50-C51</f>
        <v>85.524840000000012</v>
      </c>
    </row>
    <row r="53" spans="1:3" ht="15.75" thickBot="1">
      <c r="A53" s="22" t="s">
        <v>48</v>
      </c>
      <c r="B53" s="39">
        <f>B50/B8/12</f>
        <v>16.059923184523104</v>
      </c>
      <c r="C53" s="53">
        <f>C50/C8/12</f>
        <v>12.710009943652635</v>
      </c>
    </row>
    <row r="54" spans="1:3" ht="27">
      <c r="A54" s="46" t="s">
        <v>52</v>
      </c>
      <c r="B54" s="45"/>
      <c r="C54" s="53">
        <f>C53-C48</f>
        <v>-3.7542785101007237</v>
      </c>
    </row>
    <row r="55" spans="1:3" ht="27">
      <c r="A55" s="46" t="s">
        <v>53</v>
      </c>
      <c r="B55" s="45"/>
      <c r="C55" s="53">
        <f>C54*C8*12</f>
        <v>-13.591989917968661</v>
      </c>
    </row>
    <row r="56" spans="1:3" ht="27">
      <c r="A56" s="46" t="s">
        <v>54</v>
      </c>
      <c r="B56" s="45"/>
      <c r="C56" s="53">
        <f>C51-C47</f>
        <v>-31.501229917968665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C58"/>
  <sheetViews>
    <sheetView topLeftCell="A16" workbookViewId="0">
      <selection activeCell="A26" sqref="A26"/>
    </sheetView>
  </sheetViews>
  <sheetFormatPr defaultRowHeight="15"/>
  <cols>
    <col min="1" max="1" width="54.5703125" customWidth="1"/>
  </cols>
  <sheetData>
    <row r="2" spans="1:3">
      <c r="A2" s="63" t="s">
        <v>0</v>
      </c>
      <c r="B2" s="63"/>
    </row>
    <row r="3" spans="1:3">
      <c r="A3" s="63" t="s">
        <v>1</v>
      </c>
      <c r="B3" s="63"/>
    </row>
    <row r="4" spans="1:3">
      <c r="A4" s="63" t="s">
        <v>65</v>
      </c>
      <c r="B4" s="63"/>
    </row>
    <row r="5" spans="1:3">
      <c r="A5" s="64" t="s">
        <v>2</v>
      </c>
      <c r="B5" s="64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0.30009999999999998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7.7478578439507801</v>
      </c>
    </row>
    <row r="11" spans="1:3" ht="26.25" thickBot="1">
      <c r="A11" s="10" t="s">
        <v>10</v>
      </c>
      <c r="B11" s="11">
        <v>582.78</v>
      </c>
      <c r="C11" s="56">
        <f>B11/B8*C8</f>
        <v>4.1464301666706174</v>
      </c>
    </row>
    <row r="12" spans="1:3" ht="15.75" thickBot="1">
      <c r="A12" s="10" t="s">
        <v>11</v>
      </c>
      <c r="B12" s="12">
        <v>116.3</v>
      </c>
      <c r="C12" s="56">
        <f>B12/B8*C8</f>
        <v>0.82746461509281855</v>
      </c>
    </row>
    <row r="13" spans="1:3" ht="15.75" thickBot="1">
      <c r="A13" s="10" t="s">
        <v>12</v>
      </c>
      <c r="B13" s="12">
        <v>289</v>
      </c>
      <c r="C13" s="56">
        <f>B13/B8*C8</f>
        <v>2.0562104364731262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0.71775262571421783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15.464592942933688</v>
      </c>
    </row>
    <row r="17" spans="1:3" ht="26.25" thickBot="1">
      <c r="A17" s="10" t="s">
        <v>16</v>
      </c>
      <c r="B17" s="11">
        <v>747.64</v>
      </c>
      <c r="C17" s="56">
        <v>4.6794000000000002</v>
      </c>
    </row>
    <row r="18" spans="1:3" ht="15.75" thickBot="1">
      <c r="A18" s="17" t="s">
        <v>17</v>
      </c>
      <c r="B18" s="11">
        <v>172.51</v>
      </c>
      <c r="C18" s="56">
        <f>B18/B8*C8</f>
        <v>1.2273939875293391</v>
      </c>
    </row>
    <row r="19" spans="1:3" ht="16.5" thickBot="1">
      <c r="A19" s="18" t="s">
        <v>18</v>
      </c>
      <c r="B19" s="11">
        <v>110</v>
      </c>
      <c r="C19" s="56">
        <f>B19/B8*C8</f>
        <v>0.78264065056070542</v>
      </c>
    </row>
    <row r="20" spans="1:3" ht="15.75" thickBot="1">
      <c r="A20" s="17" t="s">
        <v>19</v>
      </c>
      <c r="B20" s="12">
        <v>339.7</v>
      </c>
      <c r="C20" s="56">
        <f>B20/B8*C8</f>
        <v>2.4169366272315607</v>
      </c>
    </row>
    <row r="21" spans="1:3" ht="15.75" thickBot="1">
      <c r="A21" s="19" t="s">
        <v>20</v>
      </c>
      <c r="B21" s="11">
        <v>365.911</v>
      </c>
      <c r="C21" s="56">
        <v>4.6036599999999996</v>
      </c>
    </row>
    <row r="22" spans="1:3" ht="15.75" thickBot="1">
      <c r="A22" s="20" t="s">
        <v>21</v>
      </c>
      <c r="B22" s="11">
        <v>36.83</v>
      </c>
      <c r="C22" s="56">
        <v>0.97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0.78456167761208173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13.142649652670759</v>
      </c>
    </row>
    <row r="28" spans="1:3" ht="26.25" thickBot="1">
      <c r="A28" s="24" t="s">
        <v>26</v>
      </c>
      <c r="B28" s="11">
        <v>273.58999999999997</v>
      </c>
      <c r="C28" s="56">
        <f>B28/B8*C8</f>
        <v>1.9465695962445762</v>
      </c>
    </row>
    <row r="29" spans="1:3" ht="15.75" thickBot="1">
      <c r="A29" s="24" t="s">
        <v>17</v>
      </c>
      <c r="B29" s="11">
        <v>55.18</v>
      </c>
      <c r="C29" s="56">
        <f>B29/B8*C8</f>
        <v>0.39260100998127029</v>
      </c>
    </row>
    <row r="30" spans="1:3" ht="15.75" thickBot="1">
      <c r="A30" s="24" t="s">
        <v>19</v>
      </c>
      <c r="B30" s="25">
        <v>72.3</v>
      </c>
      <c r="C30" s="56">
        <f>B30/B8*C8</f>
        <v>0.51440835486853642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10.031887858887123</v>
      </c>
    </row>
    <row r="33" spans="1:3" ht="15.75" thickBot="1">
      <c r="A33" s="24" t="s">
        <v>29</v>
      </c>
      <c r="B33" s="12">
        <v>12.686999999999999</v>
      </c>
      <c r="C33" s="56">
        <f>B33/B8*C8</f>
        <v>9.0266926669669734E-2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0.16691590601958317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1.2675099999999999</v>
      </c>
    </row>
    <row r="37" spans="1:3" ht="15.75" thickBot="1">
      <c r="A37" s="21" t="s">
        <v>32</v>
      </c>
      <c r="B37" s="11">
        <v>44.869</v>
      </c>
      <c r="C37" s="56">
        <v>0.28104000000000001</v>
      </c>
    </row>
    <row r="38" spans="1:3" ht="15.75" thickBot="1">
      <c r="A38" s="21" t="s">
        <v>33</v>
      </c>
      <c r="B38" s="11">
        <v>68.804000000000002</v>
      </c>
      <c r="C38" s="56">
        <v>0</v>
      </c>
    </row>
    <row r="39" spans="1:3" ht="15.75" thickBot="1">
      <c r="A39" s="21" t="s">
        <v>34</v>
      </c>
      <c r="B39" s="11">
        <v>284.48500000000001</v>
      </c>
      <c r="C39" s="56">
        <v>0.98646999999999996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18.784727447307901</v>
      </c>
    </row>
    <row r="41" spans="1:3" ht="15.75" thickBot="1">
      <c r="A41" s="22" t="s">
        <v>36</v>
      </c>
      <c r="B41" s="12">
        <v>1984.4</v>
      </c>
      <c r="C41" s="56">
        <f>B41/B8*C8</f>
        <v>14.118837336115128</v>
      </c>
    </row>
    <row r="42" spans="1:3" ht="15.75" thickBot="1">
      <c r="A42" s="21" t="s">
        <v>37</v>
      </c>
      <c r="B42" s="11">
        <v>53.14</v>
      </c>
      <c r="C42" s="56">
        <f>B42/B8*C8</f>
        <v>0.37808658337087175</v>
      </c>
    </row>
    <row r="43" spans="1:3" ht="15.75" thickBot="1">
      <c r="A43" s="21" t="s">
        <v>38</v>
      </c>
      <c r="B43" s="11">
        <v>7.27</v>
      </c>
      <c r="C43" s="56">
        <f>B43/B8*C8</f>
        <v>5.172543208705753E-2</v>
      </c>
    </row>
    <row r="44" spans="1:3" ht="26.25" thickBot="1">
      <c r="A44" s="21" t="s">
        <v>39</v>
      </c>
      <c r="B44" s="11">
        <v>151.27000000000001</v>
      </c>
      <c r="C44" s="56">
        <f>B44/B8*C8</f>
        <v>1.076273192821072</v>
      </c>
    </row>
    <row r="45" spans="1:3" ht="15.75" thickBot="1">
      <c r="A45" s="31" t="s">
        <v>40</v>
      </c>
      <c r="B45" s="11">
        <v>4.16</v>
      </c>
      <c r="C45" s="56">
        <f>B45/B8*C8</f>
        <v>2.9598046421204862E-2</v>
      </c>
    </row>
    <row r="46" spans="1:3" ht="15.75" thickBot="1">
      <c r="A46" s="22" t="s">
        <v>41</v>
      </c>
      <c r="B46" s="11">
        <v>439.95</v>
      </c>
      <c r="C46" s="56">
        <f>B46/B8*C8</f>
        <v>3.1302068564925669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56.407337886863132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15.663483807303992</v>
      </c>
    </row>
    <row r="49" spans="1:3" ht="15.75" thickBot="1">
      <c r="A49" s="35" t="s">
        <v>44</v>
      </c>
      <c r="B49" s="36"/>
      <c r="C49" s="53">
        <v>46.006390000000003</v>
      </c>
    </row>
    <row r="50" spans="1:3" ht="15.75" thickBot="1">
      <c r="A50" s="22" t="s">
        <v>45</v>
      </c>
      <c r="B50" s="37">
        <v>8128.6980000000003</v>
      </c>
      <c r="C50" s="53">
        <v>46.041420000000002</v>
      </c>
    </row>
    <row r="51" spans="1:3" ht="15.75" thickBot="1">
      <c r="A51" s="21" t="s">
        <v>46</v>
      </c>
      <c r="B51" s="38"/>
      <c r="C51" s="53">
        <v>34.156689999999998</v>
      </c>
    </row>
    <row r="52" spans="1:3" ht="15.75" thickBot="1">
      <c r="A52" s="21" t="s">
        <v>47</v>
      </c>
      <c r="B52" s="38"/>
      <c r="C52" s="53">
        <f>C49+C50-C51</f>
        <v>57.891120000000001</v>
      </c>
    </row>
    <row r="53" spans="1:3" ht="15.75" thickBot="1">
      <c r="A53" s="22" t="s">
        <v>48</v>
      </c>
      <c r="B53" s="50">
        <f>B50/B8/12</f>
        <v>16.059923184523104</v>
      </c>
      <c r="C53" s="62">
        <f>C50/C8/12</f>
        <v>12.785021659446853</v>
      </c>
    </row>
    <row r="54" spans="1:3" ht="27">
      <c r="A54" s="46" t="s">
        <v>52</v>
      </c>
      <c r="B54" s="45"/>
      <c r="C54" s="53">
        <f>C53-C48</f>
        <v>-2.8784621478571388</v>
      </c>
    </row>
    <row r="55" spans="1:3" ht="27">
      <c r="A55" s="46" t="s">
        <v>53</v>
      </c>
      <c r="B55" s="45"/>
      <c r="C55" s="53">
        <f>C54*C8*12</f>
        <v>-10.365917886863127</v>
      </c>
    </row>
    <row r="56" spans="1:3" ht="27">
      <c r="A56" s="46" t="s">
        <v>54</v>
      </c>
      <c r="B56" s="45"/>
      <c r="C56" s="53">
        <f>C51-C47</f>
        <v>-22.250647886863135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58"/>
  <sheetViews>
    <sheetView topLeftCell="A25" workbookViewId="0">
      <selection activeCell="A46" sqref="A46"/>
    </sheetView>
  </sheetViews>
  <sheetFormatPr defaultRowHeight="15"/>
  <cols>
    <col min="1" max="1" width="54.140625" customWidth="1"/>
  </cols>
  <sheetData>
    <row r="2" spans="1:3">
      <c r="A2" s="63" t="s">
        <v>0</v>
      </c>
      <c r="B2" s="63"/>
    </row>
    <row r="3" spans="1:3">
      <c r="A3" s="63" t="s">
        <v>1</v>
      </c>
      <c r="B3" s="63"/>
    </row>
    <row r="4" spans="1:3">
      <c r="A4" s="63" t="s">
        <v>66</v>
      </c>
      <c r="B4" s="63"/>
    </row>
    <row r="5" spans="1:3">
      <c r="A5" s="64" t="s">
        <v>2</v>
      </c>
      <c r="B5" s="64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0.2969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7.6652415657080528</v>
      </c>
    </row>
    <row r="11" spans="1:3" ht="26.25" thickBot="1">
      <c r="A11" s="10" t="s">
        <v>10</v>
      </c>
      <c r="B11" s="11">
        <v>582.78</v>
      </c>
      <c r="C11" s="56">
        <f>B11/B8*C8</f>
        <v>4.1022163161762961</v>
      </c>
    </row>
    <row r="12" spans="1:3" ht="15.75" thickBot="1">
      <c r="A12" s="10" t="s">
        <v>11</v>
      </c>
      <c r="B12" s="12">
        <v>116.3</v>
      </c>
      <c r="C12" s="56">
        <f>B12/B8*C8</f>
        <v>0.8186412669811991</v>
      </c>
    </row>
    <row r="13" spans="1:3" ht="15.75" thickBot="1">
      <c r="A13" s="10" t="s">
        <v>12</v>
      </c>
      <c r="B13" s="12">
        <v>289</v>
      </c>
      <c r="C13" s="56">
        <f>B13/B8*C8</f>
        <v>2.034284833685009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0.71009914886554915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18.034735529528909</v>
      </c>
    </row>
    <row r="17" spans="1:3" ht="26.25" thickBot="1">
      <c r="A17" s="10" t="s">
        <v>16</v>
      </c>
      <c r="B17" s="11">
        <v>747.64</v>
      </c>
      <c r="C17" s="56">
        <f>B17/B8*C8</f>
        <v>5.262673747599516</v>
      </c>
    </row>
    <row r="18" spans="1:3" ht="15.75" thickBot="1">
      <c r="A18" s="17" t="s">
        <v>17</v>
      </c>
      <c r="B18" s="11">
        <v>172.51</v>
      </c>
      <c r="C18" s="56">
        <f>B18/B8*C8</f>
        <v>1.2143061476089996</v>
      </c>
    </row>
    <row r="19" spans="1:3" ht="16.5" thickBot="1">
      <c r="A19" s="18" t="s">
        <v>18</v>
      </c>
      <c r="B19" s="11">
        <v>110</v>
      </c>
      <c r="C19" s="56">
        <f>B19/B8*C8</f>
        <v>0.77429526541643934</v>
      </c>
    </row>
    <row r="20" spans="1:3" ht="15.75" thickBot="1">
      <c r="A20" s="17" t="s">
        <v>19</v>
      </c>
      <c r="B20" s="12">
        <v>339.7</v>
      </c>
      <c r="C20" s="56">
        <f>B20/B8*C8</f>
        <v>2.3911645605633134</v>
      </c>
    </row>
    <row r="21" spans="1:3" ht="15.75" thickBot="1">
      <c r="A21" s="19" t="s">
        <v>20</v>
      </c>
      <c r="B21" s="11">
        <v>365.911</v>
      </c>
      <c r="C21" s="56">
        <v>6.8560999999999996</v>
      </c>
    </row>
    <row r="22" spans="1:3" ht="15.75" thickBot="1">
      <c r="A22" s="20" t="s">
        <v>21</v>
      </c>
      <c r="B22" s="11">
        <v>36.83</v>
      </c>
      <c r="C22" s="56">
        <v>0.76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0.77619580834064339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13.002508103558641</v>
      </c>
    </row>
    <row r="28" spans="1:3" ht="26.25" thickBot="1">
      <c r="A28" s="24" t="s">
        <v>26</v>
      </c>
      <c r="B28" s="11">
        <v>273.58999999999997</v>
      </c>
      <c r="C28" s="56">
        <f>B28/B8*C8</f>
        <v>1.925813106048033</v>
      </c>
    </row>
    <row r="29" spans="1:3" ht="15.75" thickBot="1">
      <c r="A29" s="24" t="s">
        <v>17</v>
      </c>
      <c r="B29" s="11">
        <v>55.18</v>
      </c>
      <c r="C29" s="56">
        <f>B29/B8*C8</f>
        <v>0.3884146613243557</v>
      </c>
    </row>
    <row r="30" spans="1:3" ht="15.75" thickBot="1">
      <c r="A30" s="24" t="s">
        <v>19</v>
      </c>
      <c r="B30" s="25">
        <v>72.3</v>
      </c>
      <c r="C30" s="56">
        <f>B30/B8*C8</f>
        <v>0.50892316081462341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9.9249167121079207</v>
      </c>
    </row>
    <row r="33" spans="1:3" ht="15.75" thickBot="1">
      <c r="A33" s="24" t="s">
        <v>29</v>
      </c>
      <c r="B33" s="12">
        <v>12.686999999999999</v>
      </c>
      <c r="C33" s="56">
        <f>B33/B8*C8</f>
        <v>8.9304400293985162E-2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0.16513606296972425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5.5657299999999994</v>
      </c>
    </row>
    <row r="37" spans="1:3" ht="15.75" thickBot="1">
      <c r="A37" s="21" t="s">
        <v>32</v>
      </c>
      <c r="B37" s="11">
        <v>44.869</v>
      </c>
      <c r="C37" s="56">
        <v>0.27138000000000001</v>
      </c>
    </row>
    <row r="38" spans="1:3" ht="15.75" thickBot="1">
      <c r="A38" s="21" t="s">
        <v>33</v>
      </c>
      <c r="B38" s="11">
        <v>68.804000000000002</v>
      </c>
      <c r="C38" s="56">
        <v>0</v>
      </c>
    </row>
    <row r="39" spans="1:3" ht="15.75" thickBot="1">
      <c r="A39" s="21" t="s">
        <v>34</v>
      </c>
      <c r="B39" s="11">
        <v>284.48500000000001</v>
      </c>
      <c r="C39" s="56">
        <v>5.2943499999999997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18.584423789089357</v>
      </c>
    </row>
    <row r="41" spans="1:3" ht="15.75" thickBot="1">
      <c r="A41" s="22" t="s">
        <v>36</v>
      </c>
      <c r="B41" s="12">
        <v>1984.4</v>
      </c>
      <c r="C41" s="56">
        <f>B41/B8*C8</f>
        <v>13.968286588112568</v>
      </c>
    </row>
    <row r="42" spans="1:3" ht="15.75" thickBot="1">
      <c r="A42" s="21" t="s">
        <v>37</v>
      </c>
      <c r="B42" s="11">
        <v>53.14</v>
      </c>
      <c r="C42" s="56">
        <f>B42/B8*C8</f>
        <v>0.37405500367481448</v>
      </c>
    </row>
    <row r="43" spans="1:3" ht="15.75" thickBot="1">
      <c r="A43" s="21" t="s">
        <v>38</v>
      </c>
      <c r="B43" s="11">
        <v>7.27</v>
      </c>
      <c r="C43" s="56">
        <f>B43/B8*C8</f>
        <v>5.1173877996159217E-2</v>
      </c>
    </row>
    <row r="44" spans="1:3" ht="26.25" thickBot="1">
      <c r="A44" s="21" t="s">
        <v>39</v>
      </c>
      <c r="B44" s="11">
        <v>151.27000000000001</v>
      </c>
      <c r="C44" s="56">
        <f>B44/B8*C8</f>
        <v>1.0647967709049528</v>
      </c>
    </row>
    <row r="45" spans="1:3" ht="15.75" thickBot="1">
      <c r="A45" s="31" t="s">
        <v>40</v>
      </c>
      <c r="B45" s="11">
        <v>4.16</v>
      </c>
      <c r="C45" s="56">
        <f>B45/B8*C8</f>
        <v>2.9282439128476254E-2</v>
      </c>
    </row>
    <row r="46" spans="1:3" ht="15.75" thickBot="1">
      <c r="A46" s="22" t="s">
        <v>41</v>
      </c>
      <c r="B46" s="11">
        <v>439.95</v>
      </c>
      <c r="C46" s="56">
        <f>B46/B8*C8</f>
        <v>3.0968291092723867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62.852638987884959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17.641360443439137</v>
      </c>
    </row>
    <row r="49" spans="1:3" ht="15.75" thickBot="1">
      <c r="A49" s="35" t="s">
        <v>44</v>
      </c>
      <c r="B49" s="36"/>
      <c r="C49" s="53">
        <v>32.59534</v>
      </c>
    </row>
    <row r="50" spans="1:3" ht="15.75" thickBot="1">
      <c r="A50" s="22" t="s">
        <v>45</v>
      </c>
      <c r="B50" s="37">
        <v>8128.6980000000003</v>
      </c>
      <c r="C50" s="53">
        <v>45.372419999999998</v>
      </c>
    </row>
    <row r="51" spans="1:3" ht="15.75" thickBot="1">
      <c r="A51" s="21" t="s">
        <v>46</v>
      </c>
      <c r="B51" s="38"/>
      <c r="C51" s="53">
        <v>51.74212</v>
      </c>
    </row>
    <row r="52" spans="1:3" ht="15.75" thickBot="1">
      <c r="A52" s="21" t="s">
        <v>47</v>
      </c>
      <c r="B52" s="38"/>
      <c r="C52" s="53">
        <f>C49+C50-C51</f>
        <v>26.225639999999999</v>
      </c>
    </row>
    <row r="53" spans="1:3" ht="15.75" thickBot="1">
      <c r="A53" s="22" t="s">
        <v>48</v>
      </c>
      <c r="B53" s="51">
        <f>B50/B8/12</f>
        <v>16.059923184523104</v>
      </c>
      <c r="C53" s="59">
        <f>C50/C8/12</f>
        <v>12.735045469855171</v>
      </c>
    </row>
    <row r="54" spans="1:3" ht="27">
      <c r="A54" s="46" t="s">
        <v>52</v>
      </c>
      <c r="B54" s="45"/>
      <c r="C54" s="53">
        <f>C53-C48</f>
        <v>-4.9063149735839655</v>
      </c>
    </row>
    <row r="55" spans="1:3" ht="27">
      <c r="A55" s="46" t="s">
        <v>53</v>
      </c>
      <c r="B55" s="45"/>
      <c r="C55" s="53">
        <f>C54*C8*12</f>
        <v>-17.480218987884953</v>
      </c>
    </row>
    <row r="56" spans="1:3" ht="27">
      <c r="A56" s="46" t="s">
        <v>54</v>
      </c>
      <c r="B56" s="45"/>
      <c r="C56" s="53">
        <f>C51-C47</f>
        <v>-11.110518987884959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C58"/>
  <sheetViews>
    <sheetView topLeftCell="A7" workbookViewId="0">
      <selection activeCell="A26" sqref="A26"/>
    </sheetView>
  </sheetViews>
  <sheetFormatPr defaultRowHeight="15"/>
  <cols>
    <col min="1" max="1" width="64.140625" customWidth="1"/>
  </cols>
  <sheetData>
    <row r="2" spans="1:3">
      <c r="A2" s="63" t="s">
        <v>0</v>
      </c>
      <c r="B2" s="63"/>
    </row>
    <row r="3" spans="1:3">
      <c r="A3" s="63" t="s">
        <v>1</v>
      </c>
      <c r="B3" s="63"/>
    </row>
    <row r="4" spans="1:3">
      <c r="A4" s="63" t="s">
        <v>67</v>
      </c>
      <c r="B4" s="63"/>
    </row>
    <row r="5" spans="1:3">
      <c r="A5" s="64" t="s">
        <v>2</v>
      </c>
      <c r="B5" s="64"/>
    </row>
    <row r="6" spans="1:3" ht="78.75">
      <c r="A6" s="1" t="s">
        <v>3</v>
      </c>
      <c r="B6" s="2" t="s">
        <v>4</v>
      </c>
      <c r="C6" s="52" t="s">
        <v>5</v>
      </c>
    </row>
    <row r="7" spans="1:3" ht="19.5" thickBot="1">
      <c r="A7" s="3" t="s">
        <v>6</v>
      </c>
      <c r="B7" s="4"/>
      <c r="C7" s="53"/>
    </row>
    <row r="8" spans="1:3" ht="26.25" thickBot="1">
      <c r="A8" s="6" t="s">
        <v>7</v>
      </c>
      <c r="B8" s="7">
        <v>42.179000000000002</v>
      </c>
      <c r="C8" s="54">
        <v>0.26790000000000003</v>
      </c>
    </row>
    <row r="9" spans="1:3" ht="19.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6.9165315441333375</v>
      </c>
    </row>
    <row r="11" spans="1:3" ht="26.25" thickBot="1">
      <c r="A11" s="10" t="s">
        <v>10</v>
      </c>
      <c r="B11" s="11">
        <v>582.78</v>
      </c>
      <c r="C11" s="56">
        <f>B11/B8*C8</f>
        <v>3.7015282960715048</v>
      </c>
    </row>
    <row r="12" spans="1:3" ht="15.75" thickBot="1">
      <c r="A12" s="10" t="s">
        <v>11</v>
      </c>
      <c r="B12" s="12">
        <v>116.3</v>
      </c>
      <c r="C12" s="56">
        <f>B12/B8*C8</f>
        <v>0.73867967471964724</v>
      </c>
    </row>
    <row r="13" spans="1:3" ht="15.75" thickBot="1">
      <c r="A13" s="10" t="s">
        <v>12</v>
      </c>
      <c r="B13" s="12">
        <v>289</v>
      </c>
      <c r="C13" s="56">
        <f>B13/B8*C8</f>
        <v>1.8355840584176961</v>
      </c>
    </row>
    <row r="14" spans="1:3" ht="15.7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0.64073951492448855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13.269895039948793</v>
      </c>
    </row>
    <row r="17" spans="1:3" ht="26.25" thickBot="1">
      <c r="A17" s="10" t="s">
        <v>16</v>
      </c>
      <c r="B17" s="11">
        <v>747.64</v>
      </c>
      <c r="C17" s="56">
        <f>B17/B8*C8</f>
        <v>4.748636904620783</v>
      </c>
    </row>
    <row r="18" spans="1:3" ht="15.75" thickBot="1">
      <c r="A18" s="17" t="s">
        <v>17</v>
      </c>
      <c r="B18" s="11">
        <v>172.51</v>
      </c>
      <c r="C18" s="56">
        <f>B18/B8*C8</f>
        <v>1.095697598330923</v>
      </c>
    </row>
    <row r="19" spans="1:3" ht="16.5" thickBot="1">
      <c r="A19" s="18" t="s">
        <v>18</v>
      </c>
      <c r="B19" s="11">
        <v>110</v>
      </c>
      <c r="C19" s="56">
        <f>B19/B8*C8</f>
        <v>0.69866521254652791</v>
      </c>
    </row>
    <row r="20" spans="1:3" ht="15.75" thickBot="1">
      <c r="A20" s="17" t="s">
        <v>19</v>
      </c>
      <c r="B20" s="12">
        <v>339.7</v>
      </c>
      <c r="C20" s="56">
        <f>B20/B8*C8</f>
        <v>2.157605206382323</v>
      </c>
    </row>
    <row r="21" spans="1:3" ht="15.75" thickBot="1">
      <c r="A21" s="19" t="s">
        <v>20</v>
      </c>
      <c r="B21" s="11">
        <v>365.911</v>
      </c>
      <c r="C21" s="56">
        <v>3.6489099999999999</v>
      </c>
    </row>
    <row r="22" spans="1:3" ht="15.75" thickBot="1">
      <c r="A22" s="20" t="s">
        <v>21</v>
      </c>
      <c r="B22" s="11">
        <v>36.83</v>
      </c>
      <c r="C22" s="56">
        <v>0.22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15.7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0.70038011806823308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11.732475314730079</v>
      </c>
    </row>
    <row r="28" spans="1:3" ht="26.25" thickBot="1">
      <c r="A28" s="24" t="s">
        <v>26</v>
      </c>
      <c r="B28" s="11">
        <v>273.58999999999997</v>
      </c>
      <c r="C28" s="56">
        <f>B28/B8*C8</f>
        <v>1.7377074136418595</v>
      </c>
    </row>
    <row r="29" spans="1:3" ht="15.75" thickBot="1">
      <c r="A29" s="24" t="s">
        <v>17</v>
      </c>
      <c r="B29" s="11">
        <v>55.18</v>
      </c>
      <c r="C29" s="56">
        <f>B29/B8*C8</f>
        <v>0.35047587662106738</v>
      </c>
    </row>
    <row r="30" spans="1:3" ht="15.75" thickBot="1">
      <c r="A30" s="24" t="s">
        <v>19</v>
      </c>
      <c r="B30" s="25">
        <v>72.3</v>
      </c>
      <c r="C30" s="56">
        <f>B30/B8*C8</f>
        <v>0.4592135897010361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8.9554906944213961</v>
      </c>
    </row>
    <row r="33" spans="1:3" ht="15.75" thickBot="1">
      <c r="A33" s="24" t="s">
        <v>29</v>
      </c>
      <c r="B33" s="12">
        <v>12.686999999999999</v>
      </c>
      <c r="C33" s="56">
        <f>B33/B8*C8</f>
        <v>8.0581505014343635E-2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0.14900623533037768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1.94767</v>
      </c>
    </row>
    <row r="37" spans="1:3" ht="15.75" thickBot="1">
      <c r="A37" s="21" t="s">
        <v>32</v>
      </c>
      <c r="B37" s="11">
        <v>44.869</v>
      </c>
      <c r="C37" s="56">
        <v>0.32657999999999998</v>
      </c>
    </row>
    <row r="38" spans="1:3" ht="15.75" thickBot="1">
      <c r="A38" s="21" t="s">
        <v>33</v>
      </c>
      <c r="B38" s="11">
        <v>68.804000000000002</v>
      </c>
      <c r="C38" s="56">
        <v>0</v>
      </c>
    </row>
    <row r="39" spans="1:3" ht="15.75" thickBot="1">
      <c r="A39" s="21" t="s">
        <v>34</v>
      </c>
      <c r="B39" s="11">
        <v>284.48500000000001</v>
      </c>
      <c r="C39" s="56">
        <v>1.6210899999999999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16.7691718864838</v>
      </c>
    </row>
    <row r="41" spans="1:3" ht="15.75" thickBot="1">
      <c r="A41" s="22" t="s">
        <v>36</v>
      </c>
      <c r="B41" s="12">
        <v>1984.4</v>
      </c>
      <c r="C41" s="56">
        <f>B41/B8*C8</f>
        <v>12.603920434339365</v>
      </c>
    </row>
    <row r="42" spans="1:3" ht="15.75" thickBot="1">
      <c r="A42" s="21" t="s">
        <v>70</v>
      </c>
      <c r="B42" s="11">
        <v>53.14</v>
      </c>
      <c r="C42" s="56">
        <f>B42/B8*C8</f>
        <v>0.3375188126792954</v>
      </c>
    </row>
    <row r="43" spans="1:3" ht="15.75" thickBot="1">
      <c r="A43" s="21" t="s">
        <v>38</v>
      </c>
      <c r="B43" s="11">
        <v>7.27</v>
      </c>
      <c r="C43" s="56">
        <f>B43/B8*C8</f>
        <v>4.6175419047393251E-2</v>
      </c>
    </row>
    <row r="44" spans="1:3" ht="15.75" thickBot="1">
      <c r="A44" s="21" t="s">
        <v>39</v>
      </c>
      <c r="B44" s="11">
        <v>151.27000000000001</v>
      </c>
      <c r="C44" s="56">
        <f>B44/B8*C8</f>
        <v>0.96079169729012082</v>
      </c>
    </row>
    <row r="45" spans="1:3" ht="15.75" thickBot="1">
      <c r="A45" s="31" t="s">
        <v>40</v>
      </c>
      <c r="B45" s="11">
        <v>4.16</v>
      </c>
      <c r="C45" s="56">
        <f>B45/B8*C8</f>
        <v>2.642224803812324E-2</v>
      </c>
    </row>
    <row r="46" spans="1:3" ht="15.75" thickBot="1">
      <c r="A46" s="22" t="s">
        <v>41</v>
      </c>
      <c r="B46" s="11">
        <v>439.95</v>
      </c>
      <c r="C46" s="56">
        <f>B46/B8*C8</f>
        <v>2.7943432750894996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50.635743785296015</v>
      </c>
    </row>
    <row r="48" spans="1:3" ht="16.5" thickBot="1">
      <c r="A48" s="33" t="s">
        <v>43</v>
      </c>
      <c r="B48" s="34">
        <f>B47/B8/12</f>
        <v>16.322085635031648</v>
      </c>
      <c r="C48" s="58">
        <f>C47/C8/12</f>
        <v>15.750822379400276</v>
      </c>
    </row>
    <row r="49" spans="1:3" ht="15.75" thickBot="1">
      <c r="A49" s="35" t="s">
        <v>44</v>
      </c>
      <c r="B49" s="36"/>
      <c r="C49" s="53">
        <v>97.664730000000006</v>
      </c>
    </row>
    <row r="50" spans="1:3" ht="15.75" thickBot="1">
      <c r="A50" s="22" t="s">
        <v>45</v>
      </c>
      <c r="B50" s="37">
        <v>8128.6980000000003</v>
      </c>
      <c r="C50" s="53">
        <v>40.361879999999999</v>
      </c>
    </row>
    <row r="51" spans="1:3" ht="15.75" thickBot="1">
      <c r="A51" s="21" t="s">
        <v>46</v>
      </c>
      <c r="B51" s="38"/>
      <c r="C51" s="53">
        <v>45.8703</v>
      </c>
    </row>
    <row r="52" spans="1:3" ht="15.75" thickBot="1">
      <c r="A52" s="21" t="s">
        <v>47</v>
      </c>
      <c r="B52" s="38"/>
      <c r="C52" s="53">
        <f>C49+C50-C51</f>
        <v>92.156310000000005</v>
      </c>
    </row>
    <row r="53" spans="1:3" ht="15.75" thickBot="1">
      <c r="A53" s="22" t="s">
        <v>48</v>
      </c>
      <c r="B53" s="50">
        <f>B50/B8/12</f>
        <v>16.059923184523104</v>
      </c>
      <c r="C53" s="62">
        <f>C50/C8/12</f>
        <v>12.555020530048523</v>
      </c>
    </row>
    <row r="54" spans="1:3" ht="27">
      <c r="A54" s="46" t="s">
        <v>52</v>
      </c>
      <c r="B54" s="45"/>
      <c r="C54" s="53">
        <f>C53-C48</f>
        <v>-3.1958018493517528</v>
      </c>
    </row>
    <row r="55" spans="1:3" ht="27">
      <c r="A55" s="46" t="s">
        <v>53</v>
      </c>
      <c r="B55" s="45"/>
      <c r="C55" s="53">
        <f>C54*C8*12</f>
        <v>-10.273863785296017</v>
      </c>
    </row>
    <row r="56" spans="1:3" ht="27">
      <c r="A56" s="46" t="s">
        <v>54</v>
      </c>
      <c r="B56" s="45"/>
      <c r="C56" s="53">
        <f>C51-C47</f>
        <v>-4.7654437852960143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</vt:lpstr>
      <vt:lpstr>3</vt:lpstr>
      <vt:lpstr>5</vt:lpstr>
      <vt:lpstr>7</vt:lpstr>
      <vt:lpstr>11</vt:lpstr>
      <vt:lpstr>13</vt:lpstr>
      <vt:lpstr>15</vt:lpstr>
      <vt:lpstr>17</vt:lpstr>
      <vt:lpstr>25</vt:lpstr>
      <vt:lpstr>62</vt:lpstr>
      <vt:lpstr>63</vt:lpstr>
      <vt:lpstr>64</vt:lpstr>
      <vt:lpstr>65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2018-04-25T11:40:55Z</dcterms:modified>
</cp:coreProperties>
</file>