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21"/>
  </bookViews>
  <sheets>
    <sheet name="47" sheetId="1" r:id="rId1"/>
    <sheet name="48" sheetId="2" r:id="rId2"/>
    <sheet name="49" sheetId="3" r:id="rId3"/>
    <sheet name="50" sheetId="4" r:id="rId4"/>
    <sheet name="51" sheetId="5" r:id="rId5"/>
    <sheet name="52" sheetId="6" r:id="rId6"/>
    <sheet name="53" sheetId="7" r:id="rId7"/>
    <sheet name="54" sheetId="8" r:id="rId8"/>
    <sheet name="55" sheetId="9" r:id="rId9"/>
    <sheet name="56" sheetId="10" r:id="rId10"/>
    <sheet name="57" sheetId="11" r:id="rId11"/>
    <sheet name="58" sheetId="12" r:id="rId12"/>
    <sheet name="59" sheetId="13" r:id="rId13"/>
    <sheet name="60" sheetId="14" r:id="rId14"/>
    <sheet name="61" sheetId="15" r:id="rId15"/>
    <sheet name="62" sheetId="16" r:id="rId16"/>
    <sheet name="63" sheetId="17" r:id="rId17"/>
    <sheet name="64" sheetId="18" r:id="rId18"/>
    <sheet name="65" sheetId="19" r:id="rId19"/>
    <sheet name="66" sheetId="20" r:id="rId20"/>
    <sheet name="43" sheetId="21" r:id="rId21"/>
    <sheet name="43 а" sheetId="22" r:id="rId22"/>
  </sheets>
  <calcPr calcId="124519"/>
</workbook>
</file>

<file path=xl/calcChain.xml><?xml version="1.0" encoding="utf-8"?>
<calcChain xmlns="http://schemas.openxmlformats.org/spreadsheetml/2006/main">
  <c r="C20" i="22"/>
  <c r="C18"/>
  <c r="C16" i="3" l="1"/>
  <c r="C53" i="15" l="1"/>
  <c r="C46" i="22"/>
  <c r="C45"/>
  <c r="C43"/>
  <c r="C42"/>
  <c r="C41"/>
  <c r="C35"/>
  <c r="C33"/>
  <c r="C32"/>
  <c r="C29"/>
  <c r="C28"/>
  <c r="C26"/>
  <c r="C19"/>
  <c r="C17"/>
  <c r="C15"/>
  <c r="C13"/>
  <c r="C12"/>
  <c r="C11"/>
  <c r="C53"/>
  <c r="C53" i="21"/>
  <c r="C53" i="20"/>
  <c r="C52"/>
  <c r="C52" i="19"/>
  <c r="C51"/>
  <c r="C53" i="18"/>
  <c r="C52"/>
  <c r="C53" i="17"/>
  <c r="C52"/>
  <c r="C53" i="16"/>
  <c r="C52"/>
  <c r="C52" i="14"/>
  <c r="C53" i="13"/>
  <c r="C52"/>
  <c r="C56" i="12"/>
  <c r="C55"/>
  <c r="C54"/>
  <c r="C53"/>
  <c r="C52"/>
  <c r="C56" i="11"/>
  <c r="C53"/>
  <c r="C52"/>
  <c r="C56" i="8"/>
  <c r="C56" i="1"/>
  <c r="C53" i="10"/>
  <c r="C52"/>
  <c r="C53" i="9"/>
  <c r="C52"/>
  <c r="C53" i="8"/>
  <c r="C52"/>
  <c r="C53" i="7"/>
  <c r="C52"/>
  <c r="C53" i="6"/>
  <c r="C52"/>
  <c r="C53" i="5"/>
  <c r="C52"/>
  <c r="C53" i="4"/>
  <c r="C52"/>
  <c r="C53" i="3"/>
  <c r="C52"/>
  <c r="C53" i="2"/>
  <c r="C52"/>
  <c r="C55" i="1"/>
  <c r="C54"/>
  <c r="C53"/>
  <c r="C52"/>
  <c r="B53" i="22"/>
  <c r="C44"/>
  <c r="C40"/>
  <c r="B40"/>
  <c r="C36"/>
  <c r="B36"/>
  <c r="C30"/>
  <c r="B27"/>
  <c r="B16"/>
  <c r="B10"/>
  <c r="B53" i="21"/>
  <c r="C46"/>
  <c r="C45"/>
  <c r="C44"/>
  <c r="C43"/>
  <c r="C42"/>
  <c r="C41"/>
  <c r="C40"/>
  <c r="B40"/>
  <c r="C36"/>
  <c r="B36"/>
  <c r="C35"/>
  <c r="C33"/>
  <c r="C32"/>
  <c r="C30"/>
  <c r="C29"/>
  <c r="C28"/>
  <c r="C27"/>
  <c r="B27"/>
  <c r="C26"/>
  <c r="C20"/>
  <c r="C19"/>
  <c r="C18"/>
  <c r="C17"/>
  <c r="C16" s="1"/>
  <c r="B16"/>
  <c r="C15"/>
  <c r="C12"/>
  <c r="C11"/>
  <c r="B10"/>
  <c r="B47" s="1"/>
  <c r="B48" s="1"/>
  <c r="C36" i="20"/>
  <c r="B53"/>
  <c r="C46"/>
  <c r="C45"/>
  <c r="C44"/>
  <c r="C43"/>
  <c r="C42"/>
  <c r="C41"/>
  <c r="C40"/>
  <c r="B40"/>
  <c r="B36"/>
  <c r="C35"/>
  <c r="C33"/>
  <c r="C32"/>
  <c r="C30"/>
  <c r="C29"/>
  <c r="C28"/>
  <c r="C27" s="1"/>
  <c r="B27"/>
  <c r="C26"/>
  <c r="C20"/>
  <c r="C19"/>
  <c r="C18"/>
  <c r="C16"/>
  <c r="B16"/>
  <c r="C15"/>
  <c r="C12"/>
  <c r="C11"/>
  <c r="C10" s="1"/>
  <c r="B10"/>
  <c r="B47" s="1"/>
  <c r="B48" s="1"/>
  <c r="C19" i="19"/>
  <c r="C12"/>
  <c r="B52"/>
  <c r="C45"/>
  <c r="C44"/>
  <c r="C43"/>
  <c r="C42"/>
  <c r="C41"/>
  <c r="C40"/>
  <c r="C39"/>
  <c r="B39"/>
  <c r="C35"/>
  <c r="B35"/>
  <c r="C34"/>
  <c r="C32"/>
  <c r="C31"/>
  <c r="C29"/>
  <c r="C28"/>
  <c r="C27"/>
  <c r="C26"/>
  <c r="B26"/>
  <c r="C25"/>
  <c r="C18"/>
  <c r="C17"/>
  <c r="B15"/>
  <c r="C14"/>
  <c r="C11"/>
  <c r="C10"/>
  <c r="B9"/>
  <c r="B46" s="1"/>
  <c r="B47" s="1"/>
  <c r="B53" i="18"/>
  <c r="C46"/>
  <c r="C45"/>
  <c r="C44"/>
  <c r="C43"/>
  <c r="C42"/>
  <c r="C41"/>
  <c r="C40"/>
  <c r="B40"/>
  <c r="C36"/>
  <c r="B36"/>
  <c r="C35"/>
  <c r="C33"/>
  <c r="C32"/>
  <c r="C30"/>
  <c r="C29"/>
  <c r="C28"/>
  <c r="C27"/>
  <c r="B27"/>
  <c r="C26"/>
  <c r="C19"/>
  <c r="C18"/>
  <c r="B16"/>
  <c r="C15"/>
  <c r="C12"/>
  <c r="C11"/>
  <c r="B10"/>
  <c r="B47" s="1"/>
  <c r="B48" s="1"/>
  <c r="B53" i="17"/>
  <c r="C46"/>
  <c r="C45"/>
  <c r="C44"/>
  <c r="C43"/>
  <c r="C42"/>
  <c r="C41"/>
  <c r="C40"/>
  <c r="B40"/>
  <c r="C36"/>
  <c r="B36"/>
  <c r="C35"/>
  <c r="C33"/>
  <c r="C32"/>
  <c r="C30"/>
  <c r="C29"/>
  <c r="C28"/>
  <c r="C27"/>
  <c r="B27"/>
  <c r="C26"/>
  <c r="C20"/>
  <c r="C19"/>
  <c r="C18"/>
  <c r="C17"/>
  <c r="C16" s="1"/>
  <c r="B16"/>
  <c r="C15"/>
  <c r="C13"/>
  <c r="C12"/>
  <c r="C11"/>
  <c r="C10"/>
  <c r="B10"/>
  <c r="B47" s="1"/>
  <c r="B48" s="1"/>
  <c r="B53" i="16"/>
  <c r="C46"/>
  <c r="C45"/>
  <c r="C44"/>
  <c r="C43"/>
  <c r="C42"/>
  <c r="C41"/>
  <c r="C40"/>
  <c r="B40"/>
  <c r="C36"/>
  <c r="B36"/>
  <c r="C35"/>
  <c r="C33"/>
  <c r="C32"/>
  <c r="C30"/>
  <c r="C29"/>
  <c r="C28"/>
  <c r="C27"/>
  <c r="B27"/>
  <c r="C26"/>
  <c r="C20"/>
  <c r="C19"/>
  <c r="C18"/>
  <c r="C17"/>
  <c r="C16" s="1"/>
  <c r="B16"/>
  <c r="C15"/>
  <c r="C13"/>
  <c r="C12"/>
  <c r="C11"/>
  <c r="B10"/>
  <c r="B47" s="1"/>
  <c r="B48" s="1"/>
  <c r="B53" i="15"/>
  <c r="C46"/>
  <c r="C45"/>
  <c r="C44"/>
  <c r="C43"/>
  <c r="C42"/>
  <c r="C41"/>
  <c r="B40"/>
  <c r="C36"/>
  <c r="B36"/>
  <c r="C35"/>
  <c r="C33"/>
  <c r="C32"/>
  <c r="C30"/>
  <c r="C29"/>
  <c r="C28"/>
  <c r="B27"/>
  <c r="C26"/>
  <c r="C19"/>
  <c r="C18"/>
  <c r="C16"/>
  <c r="B16"/>
  <c r="C15"/>
  <c r="C13"/>
  <c r="C12"/>
  <c r="C11"/>
  <c r="B10"/>
  <c r="B53" i="14"/>
  <c r="C46"/>
  <c r="C45"/>
  <c r="C44"/>
  <c r="C43"/>
  <c r="C42"/>
  <c r="C41"/>
  <c r="C40" s="1"/>
  <c r="B40"/>
  <c r="C36"/>
  <c r="B36"/>
  <c r="C35"/>
  <c r="C33"/>
  <c r="C32"/>
  <c r="C30"/>
  <c r="C29"/>
  <c r="C28"/>
  <c r="B27"/>
  <c r="C26"/>
  <c r="C20"/>
  <c r="C19"/>
  <c r="C18"/>
  <c r="C16"/>
  <c r="B16"/>
  <c r="C15"/>
  <c r="C13"/>
  <c r="C12"/>
  <c r="C11"/>
  <c r="B10"/>
  <c r="B47" s="1"/>
  <c r="B48" s="1"/>
  <c r="B53" i="13"/>
  <c r="C46"/>
  <c r="C45"/>
  <c r="C44"/>
  <c r="C43"/>
  <c r="C42"/>
  <c r="C41"/>
  <c r="C40"/>
  <c r="B40"/>
  <c r="C36"/>
  <c r="B36"/>
  <c r="C35"/>
  <c r="C33"/>
  <c r="C32"/>
  <c r="C30"/>
  <c r="C29"/>
  <c r="C28"/>
  <c r="C27"/>
  <c r="B27"/>
  <c r="C26"/>
  <c r="C20"/>
  <c r="C19"/>
  <c r="C18"/>
  <c r="C17"/>
  <c r="C16" s="1"/>
  <c r="B16"/>
  <c r="C15"/>
  <c r="C13"/>
  <c r="C12"/>
  <c r="C11"/>
  <c r="C10"/>
  <c r="B10"/>
  <c r="B47" s="1"/>
  <c r="B48" s="1"/>
  <c r="B53" i="12"/>
  <c r="C46"/>
  <c r="C45"/>
  <c r="C44"/>
  <c r="C43"/>
  <c r="C42"/>
  <c r="C41"/>
  <c r="C40"/>
  <c r="B40"/>
  <c r="C36"/>
  <c r="B36"/>
  <c r="C35"/>
  <c r="C33"/>
  <c r="C32"/>
  <c r="C30"/>
  <c r="C29"/>
  <c r="C28"/>
  <c r="B27"/>
  <c r="C26"/>
  <c r="C20"/>
  <c r="C19"/>
  <c r="C18"/>
  <c r="C17"/>
  <c r="C16"/>
  <c r="B16"/>
  <c r="C15"/>
  <c r="C13"/>
  <c r="C12"/>
  <c r="C11"/>
  <c r="B10"/>
  <c r="B47" s="1"/>
  <c r="B48" s="1"/>
  <c r="B53" i="11"/>
  <c r="C46"/>
  <c r="C45"/>
  <c r="C44"/>
  <c r="C43"/>
  <c r="C42"/>
  <c r="C41"/>
  <c r="C40"/>
  <c r="B40"/>
  <c r="C36"/>
  <c r="B36"/>
  <c r="C35"/>
  <c r="C33"/>
  <c r="C32"/>
  <c r="C30"/>
  <c r="C29"/>
  <c r="C28"/>
  <c r="B27"/>
  <c r="C26"/>
  <c r="C20"/>
  <c r="C19"/>
  <c r="C18"/>
  <c r="C17"/>
  <c r="C16"/>
  <c r="B16"/>
  <c r="C15"/>
  <c r="C12"/>
  <c r="C11"/>
  <c r="C10" s="1"/>
  <c r="B10"/>
  <c r="B47" s="1"/>
  <c r="B48" s="1"/>
  <c r="B53" i="10"/>
  <c r="C46"/>
  <c r="C45"/>
  <c r="C44"/>
  <c r="C43"/>
  <c r="C42"/>
  <c r="C41"/>
  <c r="C40" s="1"/>
  <c r="B40"/>
  <c r="C36"/>
  <c r="B36"/>
  <c r="C35"/>
  <c r="C33"/>
  <c r="C32"/>
  <c r="C30"/>
  <c r="C29"/>
  <c r="C28"/>
  <c r="B27"/>
  <c r="C26"/>
  <c r="C19"/>
  <c r="C18"/>
  <c r="C16"/>
  <c r="B16"/>
  <c r="C15"/>
  <c r="C13"/>
  <c r="C12"/>
  <c r="C11"/>
  <c r="B10"/>
  <c r="B47" s="1"/>
  <c r="B48" s="1"/>
  <c r="B53" i="9"/>
  <c r="C46"/>
  <c r="C45"/>
  <c r="C44"/>
  <c r="C43"/>
  <c r="C42"/>
  <c r="C41"/>
  <c r="C40"/>
  <c r="B40"/>
  <c r="C36"/>
  <c r="B36"/>
  <c r="C35"/>
  <c r="C33"/>
  <c r="C32"/>
  <c r="C30"/>
  <c r="C29"/>
  <c r="C28"/>
  <c r="C27" s="1"/>
  <c r="B27"/>
  <c r="C26"/>
  <c r="C20"/>
  <c r="C19"/>
  <c r="C18"/>
  <c r="C17"/>
  <c r="C16" s="1"/>
  <c r="B16"/>
  <c r="C15"/>
  <c r="C13"/>
  <c r="C12"/>
  <c r="C11"/>
  <c r="C10"/>
  <c r="B10"/>
  <c r="B47" s="1"/>
  <c r="B48" s="1"/>
  <c r="C10" i="22" l="1"/>
  <c r="C27"/>
  <c r="C10" i="15"/>
  <c r="B47" i="22"/>
  <c r="B48" s="1"/>
  <c r="C16"/>
  <c r="C10" i="21"/>
  <c r="C47" s="1"/>
  <c r="C10" i="18"/>
  <c r="C16"/>
  <c r="C10" i="16"/>
  <c r="C40" i="15"/>
  <c r="B47"/>
  <c r="B48" s="1"/>
  <c r="C27" i="10"/>
  <c r="C10"/>
  <c r="C47" i="20"/>
  <c r="C9" i="19"/>
  <c r="C15"/>
  <c r="C47" i="17"/>
  <c r="C47" i="16"/>
  <c r="C27" i="15"/>
  <c r="C47" s="1"/>
  <c r="C10" i="14"/>
  <c r="C47" s="1"/>
  <c r="C27"/>
  <c r="C47" i="13"/>
  <c r="C10" i="12"/>
  <c r="C27"/>
  <c r="C27" i="11"/>
  <c r="C47" s="1"/>
  <c r="C48" s="1"/>
  <c r="C54" s="1"/>
  <c r="C55" s="1"/>
  <c r="C47" i="10"/>
  <c r="C47" i="9"/>
  <c r="B53" i="8"/>
  <c r="C46"/>
  <c r="C45"/>
  <c r="C44"/>
  <c r="C43"/>
  <c r="C42"/>
  <c r="C41"/>
  <c r="C40" s="1"/>
  <c r="B40"/>
  <c r="C36"/>
  <c r="B36"/>
  <c r="C35"/>
  <c r="C33"/>
  <c r="C32"/>
  <c r="C30"/>
  <c r="C29"/>
  <c r="C28"/>
  <c r="B27"/>
  <c r="C26"/>
  <c r="C20"/>
  <c r="C19"/>
  <c r="C18"/>
  <c r="C17"/>
  <c r="C16"/>
  <c r="B16"/>
  <c r="C15"/>
  <c r="C13"/>
  <c r="C12"/>
  <c r="C11"/>
  <c r="C10"/>
  <c r="B10"/>
  <c r="B47" s="1"/>
  <c r="B48" s="1"/>
  <c r="B53" i="7"/>
  <c r="C46"/>
  <c r="C45"/>
  <c r="C44"/>
  <c r="C43"/>
  <c r="C42"/>
  <c r="C41"/>
  <c r="C40"/>
  <c r="B40"/>
  <c r="C36"/>
  <c r="B36"/>
  <c r="C35"/>
  <c r="C33"/>
  <c r="C32"/>
  <c r="C30"/>
  <c r="C29"/>
  <c r="C28"/>
  <c r="C27"/>
  <c r="B27"/>
  <c r="C26"/>
  <c r="C20"/>
  <c r="C19"/>
  <c r="C18"/>
  <c r="C17"/>
  <c r="C16" s="1"/>
  <c r="B16"/>
  <c r="C15"/>
  <c r="C13"/>
  <c r="C12"/>
  <c r="C11"/>
  <c r="B10"/>
  <c r="B47" s="1"/>
  <c r="B48" s="1"/>
  <c r="B53" i="6"/>
  <c r="C46"/>
  <c r="C45"/>
  <c r="C44"/>
  <c r="C43"/>
  <c r="C42"/>
  <c r="C41"/>
  <c r="C40"/>
  <c r="B40"/>
  <c r="C36"/>
  <c r="B36"/>
  <c r="C35"/>
  <c r="C33"/>
  <c r="C32"/>
  <c r="C30"/>
  <c r="C29"/>
  <c r="C28"/>
  <c r="C27" s="1"/>
  <c r="B27"/>
  <c r="C26"/>
  <c r="C20"/>
  <c r="C19"/>
  <c r="C18"/>
  <c r="C17"/>
  <c r="C16" s="1"/>
  <c r="B16"/>
  <c r="C15"/>
  <c r="C12"/>
  <c r="C11"/>
  <c r="C10" s="1"/>
  <c r="B10"/>
  <c r="B47" s="1"/>
  <c r="B48" s="1"/>
  <c r="B53" i="5"/>
  <c r="C46"/>
  <c r="C45"/>
  <c r="C44"/>
  <c r="C43"/>
  <c r="C42"/>
  <c r="C41"/>
  <c r="C40" s="1"/>
  <c r="B40"/>
  <c r="C36"/>
  <c r="B36"/>
  <c r="C35"/>
  <c r="C33"/>
  <c r="C32"/>
  <c r="C30"/>
  <c r="C29"/>
  <c r="C28"/>
  <c r="C27" s="1"/>
  <c r="B27"/>
  <c r="C26"/>
  <c r="C20"/>
  <c r="C19"/>
  <c r="C18"/>
  <c r="C17"/>
  <c r="C16" s="1"/>
  <c r="B16"/>
  <c r="C15"/>
  <c r="C13"/>
  <c r="C12"/>
  <c r="C11"/>
  <c r="B10"/>
  <c r="B47" s="1"/>
  <c r="B48" s="1"/>
  <c r="C20" i="4"/>
  <c r="B53"/>
  <c r="C46"/>
  <c r="C45"/>
  <c r="C44"/>
  <c r="C43"/>
  <c r="C42"/>
  <c r="C41"/>
  <c r="C40"/>
  <c r="B40"/>
  <c r="C36"/>
  <c r="B36"/>
  <c r="C35"/>
  <c r="C33"/>
  <c r="C32"/>
  <c r="C30"/>
  <c r="C29"/>
  <c r="C28"/>
  <c r="C27" s="1"/>
  <c r="B27"/>
  <c r="C26"/>
  <c r="C19"/>
  <c r="C18"/>
  <c r="C17"/>
  <c r="C16" s="1"/>
  <c r="B16"/>
  <c r="C15"/>
  <c r="C13"/>
  <c r="C12"/>
  <c r="C11"/>
  <c r="B10"/>
  <c r="B47" s="1"/>
  <c r="B48" s="1"/>
  <c r="C13" i="3"/>
  <c r="B53"/>
  <c r="C46"/>
  <c r="C45"/>
  <c r="C44"/>
  <c r="C43"/>
  <c r="C42"/>
  <c r="C41"/>
  <c r="C40"/>
  <c r="B40"/>
  <c r="C36"/>
  <c r="B36"/>
  <c r="C35"/>
  <c r="C33"/>
  <c r="C32"/>
  <c r="C30"/>
  <c r="C29"/>
  <c r="C28"/>
  <c r="C27" s="1"/>
  <c r="B27"/>
  <c r="C26"/>
  <c r="C19"/>
  <c r="C18"/>
  <c r="B16"/>
  <c r="C15"/>
  <c r="C12"/>
  <c r="C11"/>
  <c r="B10"/>
  <c r="B47" s="1"/>
  <c r="B48" s="1"/>
  <c r="C13" i="2"/>
  <c r="B53"/>
  <c r="C46"/>
  <c r="C45"/>
  <c r="C44"/>
  <c r="C43"/>
  <c r="C42"/>
  <c r="C41"/>
  <c r="C40" s="1"/>
  <c r="B40"/>
  <c r="C36"/>
  <c r="B36"/>
  <c r="C35"/>
  <c r="C33"/>
  <c r="C32"/>
  <c r="C30"/>
  <c r="C29"/>
  <c r="C28"/>
  <c r="C27" s="1"/>
  <c r="B27"/>
  <c r="C26"/>
  <c r="C20"/>
  <c r="C19"/>
  <c r="C18"/>
  <c r="C17"/>
  <c r="B16"/>
  <c r="C15"/>
  <c r="C12"/>
  <c r="C11"/>
  <c r="B10"/>
  <c r="B47" s="1"/>
  <c r="B48" s="1"/>
  <c r="C48" i="15" l="1"/>
  <c r="C54" s="1"/>
  <c r="C55" s="1"/>
  <c r="C56"/>
  <c r="C47" i="22"/>
  <c r="C48" s="1"/>
  <c r="C54" s="1"/>
  <c r="C55" s="1"/>
  <c r="C48" i="21"/>
  <c r="C54" s="1"/>
  <c r="C55" s="1"/>
  <c r="C56"/>
  <c r="C48" i="20"/>
  <c r="C54" s="1"/>
  <c r="C55" s="1"/>
  <c r="C56"/>
  <c r="C47" i="18"/>
  <c r="C48" i="17"/>
  <c r="C54" s="1"/>
  <c r="C55" s="1"/>
  <c r="C56"/>
  <c r="C48" i="16"/>
  <c r="C54" s="1"/>
  <c r="C55" s="1"/>
  <c r="C56"/>
  <c r="C48" i="14"/>
  <c r="C54" s="1"/>
  <c r="C55" s="1"/>
  <c r="C56"/>
  <c r="C48" i="13"/>
  <c r="C54" s="1"/>
  <c r="C55" s="1"/>
  <c r="C56"/>
  <c r="C47" i="12"/>
  <c r="C48" s="1"/>
  <c r="C48" i="10"/>
  <c r="C54" s="1"/>
  <c r="C55" s="1"/>
  <c r="C56"/>
  <c r="C48" i="9"/>
  <c r="C54" s="1"/>
  <c r="C55" s="1"/>
  <c r="C56"/>
  <c r="C10" i="7"/>
  <c r="C47" s="1"/>
  <c r="C47" i="6"/>
  <c r="C10" i="4"/>
  <c r="C47" s="1"/>
  <c r="C10" i="2"/>
  <c r="C16"/>
  <c r="C46" i="19"/>
  <c r="C10" i="3"/>
  <c r="C47"/>
  <c r="C27" i="8"/>
  <c r="C47" s="1"/>
  <c r="C10" i="5"/>
  <c r="C47" s="1"/>
  <c r="C56" i="22" l="1"/>
  <c r="C47" i="19"/>
  <c r="C53" s="1"/>
  <c r="C54" s="1"/>
  <c r="C55"/>
  <c r="C48" i="18"/>
  <c r="C54" s="1"/>
  <c r="C55" s="1"/>
  <c r="C56"/>
  <c r="C48" i="8"/>
  <c r="C54" s="1"/>
  <c r="C55" s="1"/>
  <c r="C48" i="7"/>
  <c r="C54" s="1"/>
  <c r="C55" s="1"/>
  <c r="C56"/>
  <c r="C48" i="6"/>
  <c r="C54" s="1"/>
  <c r="C55" s="1"/>
  <c r="C56"/>
  <c r="C48" i="5"/>
  <c r="C54" s="1"/>
  <c r="C55" s="1"/>
  <c r="C56"/>
  <c r="C48" i="4"/>
  <c r="C54" s="1"/>
  <c r="C55" s="1"/>
  <c r="C56"/>
  <c r="C48" i="3"/>
  <c r="C54" s="1"/>
  <c r="C55" s="1"/>
  <c r="C56"/>
  <c r="C47" i="2"/>
  <c r="B53" i="1"/>
  <c r="C46"/>
  <c r="C45"/>
  <c r="C44"/>
  <c r="C43"/>
  <c r="C42"/>
  <c r="C41"/>
  <c r="C40" s="1"/>
  <c r="B40"/>
  <c r="C36"/>
  <c r="B36"/>
  <c r="C35"/>
  <c r="C33"/>
  <c r="C32"/>
  <c r="C30"/>
  <c r="C29"/>
  <c r="C28"/>
  <c r="B27"/>
  <c r="C26"/>
  <c r="C20"/>
  <c r="C19"/>
  <c r="C18"/>
  <c r="C17"/>
  <c r="B16"/>
  <c r="C15"/>
  <c r="C12"/>
  <c r="C11"/>
  <c r="B10"/>
  <c r="B47" s="1"/>
  <c r="B48" s="1"/>
  <c r="C48" i="2" l="1"/>
  <c r="C54" s="1"/>
  <c r="C55" s="1"/>
  <c r="C56"/>
  <c r="C10" i="1"/>
  <c r="C16"/>
  <c r="C27"/>
  <c r="C47" s="1"/>
  <c r="C48" s="1"/>
</calcChain>
</file>

<file path=xl/sharedStrings.xml><?xml version="1.0" encoding="utf-8"?>
<sst xmlns="http://schemas.openxmlformats.org/spreadsheetml/2006/main" count="1299" uniqueCount="87">
  <si>
    <t>ОТЧЕТНАЯ КАЛЬКУЛЯЦИЯ  СЕБЕСТОИМОСТИ</t>
  </si>
  <si>
    <t>СОДЕРЖАНИЯ И РЕМОНТА ЖИЛИЩНОГО ФОНДА за 2017 год</t>
  </si>
  <si>
    <t xml:space="preserve"> тыс. руб.</t>
  </si>
  <si>
    <t>Показатели</t>
  </si>
  <si>
    <t>по всему предприятию 2017год</t>
  </si>
  <si>
    <t>Факт 2017год</t>
  </si>
  <si>
    <r>
      <t xml:space="preserve">1.Натуральные показатели (тыс.м </t>
    </r>
    <r>
      <rPr>
        <b/>
        <vertAlign val="superscript"/>
        <sz val="8"/>
        <rFont val="Times New Roman"/>
        <family val="1"/>
        <charset val="204"/>
      </rPr>
      <t>2</t>
    </r>
    <r>
      <rPr>
        <b/>
        <sz val="8"/>
        <rFont val="Times New Roman"/>
        <family val="1"/>
        <charset val="204"/>
      </rPr>
      <t>.)</t>
    </r>
  </si>
  <si>
    <t>Среднеэксплуатируемая приведенная общая площадь жилых помещений (жилья)</t>
  </si>
  <si>
    <t>2.Полная себестоимость содержания и ремонта жилищного фонда(тыс.руб.)</t>
  </si>
  <si>
    <t>2.1.Ремонт конструктивных элементов жилых зданий – всего</t>
  </si>
  <si>
    <t>в т.ч.      оплата труда рабочих, выполняющих ремонт конструктивных элементов жилых зданий</t>
  </si>
  <si>
    <t>отчисления  на социальные нужды</t>
  </si>
  <si>
    <t xml:space="preserve">               материалы</t>
  </si>
  <si>
    <t>ремонт подъездов д.66, ремонт плит(козырьки балконов) д.64 ООО "Контакт"</t>
  </si>
  <si>
    <t>Оплата туда цехового персонала</t>
  </si>
  <si>
    <t>2.2Ремонт и обслуживание внутридомового инженерного оборудования – всего</t>
  </si>
  <si>
    <t>в т.ч.      оплата труда рабочих, выполняющих ремонт и обслуживание внутридомового оборудования</t>
  </si>
  <si>
    <t>отчисления на социальные нужды</t>
  </si>
  <si>
    <t>аварийно-диспетчерское обслуживание</t>
  </si>
  <si>
    <t>материалы</t>
  </si>
  <si>
    <t>ВДГО (тех. обслуживание газ. оборудования</t>
  </si>
  <si>
    <t>ВДПО (проверка дымоходов, вент. каналов)</t>
  </si>
  <si>
    <t>оплата за газ д. 43 ул. Строителей</t>
  </si>
  <si>
    <t>тех. Обслуживание газового оборудования д.43,д.43А ул. Строителей (котлы)</t>
  </si>
  <si>
    <t>поверка счетчиковд.65,49</t>
  </si>
  <si>
    <t>2.3.Благоустройство и обеспечение санитарного состояния жилых зданий и придомовых территорий – всего</t>
  </si>
  <si>
    <t>в т.ч.      оплата труда рабочих, занятых благоустройством и обслуживанием</t>
  </si>
  <si>
    <t>электроэнергия д.61</t>
  </si>
  <si>
    <t>вывоз ТБО</t>
  </si>
  <si>
    <t>электроэнергия подвал</t>
  </si>
  <si>
    <t>дезинсекция, дератизация д.47</t>
  </si>
  <si>
    <t>Расходы по ОДН</t>
  </si>
  <si>
    <t>ОДН на ХВС</t>
  </si>
  <si>
    <t>ОДН на ГВС</t>
  </si>
  <si>
    <t>ОДН на электроэнергию</t>
  </si>
  <si>
    <t>Общеэксплуатационные расходы</t>
  </si>
  <si>
    <t>Оплата туда АУП +отчисления на соц. нужды</t>
  </si>
  <si>
    <t>мин. Налог при УСНО  налог в ПФР (доначислено по проверке)</t>
  </si>
  <si>
    <t>нотариальные услуги, справки БТИ</t>
  </si>
  <si>
    <t xml:space="preserve">            -  расходы по транспорту(аренда, использование личного транспорта)</t>
  </si>
  <si>
    <t>лицензия Крипто ПРО + эл. ключ (регистрация ГИС ЖКХ)</t>
  </si>
  <si>
    <t>Прочие общехозяйственные расходы</t>
  </si>
  <si>
    <t>ИТОГО расходов по эксплуатации</t>
  </si>
  <si>
    <r>
      <t>Себестоимость содержания и ремонта 1 м</t>
    </r>
    <r>
      <rPr>
        <b/>
        <i/>
        <vertAlign val="superscript"/>
        <sz val="10"/>
        <rFont val="Times New Roman"/>
        <family val="1"/>
        <charset val="204"/>
      </rPr>
      <t xml:space="preserve">2 </t>
    </r>
    <r>
      <rPr>
        <b/>
        <i/>
        <sz val="10"/>
        <rFont val="Times New Roman"/>
        <family val="1"/>
        <charset val="204"/>
      </rPr>
      <t xml:space="preserve"> площади жилья, руб.</t>
    </r>
  </si>
  <si>
    <t>долг на 01.01.2017г.</t>
  </si>
  <si>
    <t>Всего начислено  населению в т.ч.:</t>
  </si>
  <si>
    <t>Всего оплачено населением в т.ч.:</t>
  </si>
  <si>
    <t>долг на 31.12.2017г.</t>
  </si>
  <si>
    <t>Экономически обоснованный тариф, руб</t>
  </si>
  <si>
    <t xml:space="preserve">          Директор                                          Мансуров В.Ю..</t>
  </si>
  <si>
    <t xml:space="preserve">                 Гл. бухгалтер                                     Хрычева М.Н.</t>
  </si>
  <si>
    <t>Малыгино ул. Юбилейная д.47</t>
  </si>
  <si>
    <t xml:space="preserve">               материалы отмостка</t>
  </si>
  <si>
    <t xml:space="preserve">               материалы,в т.ч. отмостка</t>
  </si>
  <si>
    <t>Малыгино ул. Юбилейная д.48</t>
  </si>
  <si>
    <t>Малыгино ул. Юбилейная д.50</t>
  </si>
  <si>
    <t>Малыгино ул. Юбилейная д.49</t>
  </si>
  <si>
    <t>Малыгино ул. Юбилейная д.51</t>
  </si>
  <si>
    <t>Малыгино ул. Школьная д.53</t>
  </si>
  <si>
    <t>Малыгино ул. Школьная д.54</t>
  </si>
  <si>
    <t>Малыгино ул. Школьная д.55</t>
  </si>
  <si>
    <t>Малыгино ул. Школьная д.56</t>
  </si>
  <si>
    <t>Малыгино ул. Школьная д.57</t>
  </si>
  <si>
    <t xml:space="preserve">               материалы в т.ч отмостка</t>
  </si>
  <si>
    <t>Малыгино ул. Школьная д.58</t>
  </si>
  <si>
    <t>Малыгино ул. Школьная д.59</t>
  </si>
  <si>
    <t>Малыгино ул. Школьная д. 60</t>
  </si>
  <si>
    <t>Малыгино ул. Школьная д.61</t>
  </si>
  <si>
    <t>Малыгино ул. Юбилейная д.62</t>
  </si>
  <si>
    <t>Малыгино ул. Юбилейная д.63</t>
  </si>
  <si>
    <t>Малыгино ул. Юбилейная д.64</t>
  </si>
  <si>
    <t>материалы, в т.ч. Канализация 7,8 подъезд</t>
  </si>
  <si>
    <t>поверка счетчиков д.65,49</t>
  </si>
  <si>
    <t>Малыгино ул. Юбилейная д.65</t>
  </si>
  <si>
    <t>Малыгино ул. Школьная д. 66</t>
  </si>
  <si>
    <t xml:space="preserve">               материалы в т.ч. Отмостка</t>
  </si>
  <si>
    <t>Малыгино ул. Строителей д.43а</t>
  </si>
  <si>
    <t>Малыгино ул. Строителей д.43</t>
  </si>
  <si>
    <t>перерасход по МКД на 1кв. м.(- расходы, + переплата) руб. по выполнению работ</t>
  </si>
  <si>
    <t>перерасход по МКД  за год (- расходы, + переплата) тыс. руб по выполнению работ</t>
  </si>
  <si>
    <t xml:space="preserve"> разница между оплачено населением и фактически израсходованными средствами(тыс.руб.)</t>
  </si>
  <si>
    <t>тех. Обслуживание газового оборудования д.43 ул. Строителей (котлы)</t>
  </si>
  <si>
    <t>тех. Обслуживание газового оборудования д.43А ул. Строителей (котлы)</t>
  </si>
  <si>
    <t>оплата за газ д. 43а ул. Строителей</t>
  </si>
  <si>
    <t xml:space="preserve">мин. Налог при УСНО  </t>
  </si>
  <si>
    <t>24,591.1</t>
  </si>
  <si>
    <t xml:space="preserve">мин. Налог при УСНО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</si>
</sst>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0" fillId="0" borderId="1" xfId="0" applyBorder="1"/>
    <xf numFmtId="0" fontId="8" fillId="0" borderId="2" xfId="0" applyFont="1" applyBorder="1" applyAlignment="1">
      <alignment vertical="top" wrapText="1"/>
    </xf>
    <xf numFmtId="164" fontId="8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justify" vertical="top" wrapText="1"/>
    </xf>
    <xf numFmtId="2" fontId="9" fillId="2" borderId="2" xfId="0" applyNumberFormat="1" applyFont="1" applyFill="1" applyBorder="1" applyAlignment="1">
      <alignment horizontal="center" vertical="top" wrapText="1"/>
    </xf>
    <xf numFmtId="2" fontId="9" fillId="2" borderId="3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8" fillId="0" borderId="4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vertical="top" wrapText="1"/>
    </xf>
    <xf numFmtId="2" fontId="11" fillId="0" borderId="3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 indent="4"/>
    </xf>
    <xf numFmtId="0" fontId="12" fillId="0" borderId="1" xfId="0" applyFont="1" applyBorder="1" applyAlignment="1">
      <alignment vertical="top" wrapText="1"/>
    </xf>
    <xf numFmtId="0" fontId="8" fillId="4" borderId="5" xfId="0" applyFont="1" applyFill="1" applyBorder="1" applyAlignment="1">
      <alignment horizontal="left" vertical="top" wrapText="1" indent="4"/>
    </xf>
    <xf numFmtId="0" fontId="8" fillId="4" borderId="4" xfId="0" applyFont="1" applyFill="1" applyBorder="1" applyAlignment="1">
      <alignment horizontal="left" vertical="top" wrapText="1" indent="4"/>
    </xf>
    <xf numFmtId="0" fontId="8" fillId="4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 wrapText="1" indent="4"/>
    </xf>
    <xf numFmtId="2" fontId="9" fillId="2" borderId="6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2" fontId="2" fillId="0" borderId="7" xfId="0" applyNumberFormat="1" applyFont="1" applyBorder="1" applyAlignment="1">
      <alignment horizontal="center"/>
    </xf>
    <xf numFmtId="2" fontId="11" fillId="0" borderId="2" xfId="0" applyNumberFormat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2" fontId="11" fillId="0" borderId="8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vertical="top" wrapText="1"/>
    </xf>
    <xf numFmtId="2" fontId="15" fillId="0" borderId="2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164" fontId="0" fillId="0" borderId="0" xfId="0" applyNumberFormat="1"/>
    <xf numFmtId="0" fontId="17" fillId="0" borderId="0" xfId="0" applyFont="1" applyAlignment="1">
      <alignment horizontal="left"/>
    </xf>
    <xf numFmtId="0" fontId="8" fillId="0" borderId="9" xfId="0" applyFont="1" applyFill="1" applyBorder="1" applyAlignment="1">
      <alignment vertical="top" wrapText="1"/>
    </xf>
    <xf numFmtId="2" fontId="8" fillId="0" borderId="6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/>
    <xf numFmtId="2" fontId="2" fillId="0" borderId="2" xfId="0" applyNumberFormat="1" applyFont="1" applyFill="1" applyBorder="1" applyAlignment="1">
      <alignment horizontal="center" vertical="top" wrapText="1"/>
    </xf>
    <xf numFmtId="2" fontId="13" fillId="0" borderId="2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5" fontId="0" fillId="2" borderId="1" xfId="0" applyNumberFormat="1" applyFill="1" applyBorder="1" applyAlignment="1">
      <alignment horizontal="center" vertical="top"/>
    </xf>
    <xf numFmtId="165" fontId="0" fillId="3" borderId="1" xfId="0" applyNumberFormat="1" applyFill="1" applyBorder="1" applyAlignment="1">
      <alignment horizontal="center" vertical="top"/>
    </xf>
    <xf numFmtId="165" fontId="16" fillId="0" borderId="1" xfId="0" applyNumberFormat="1" applyFont="1" applyBorder="1" applyAlignment="1">
      <alignment horizontal="center" vertical="top"/>
    </xf>
    <xf numFmtId="165" fontId="0" fillId="0" borderId="0" xfId="0" applyNumberFormat="1"/>
    <xf numFmtId="165" fontId="0" fillId="2" borderId="1" xfId="0" applyNumberFormat="1" applyFill="1" applyBorder="1" applyAlignment="1">
      <alignment horizontal="center" vertical="center"/>
    </xf>
    <xf numFmtId="165" fontId="1" fillId="0" borderId="1" xfId="0" applyNumberFormat="1" applyFont="1" applyBorder="1"/>
    <xf numFmtId="165" fontId="16" fillId="0" borderId="1" xfId="0" applyNumberFormat="1" applyFont="1" applyBorder="1"/>
    <xf numFmtId="165" fontId="0" fillId="0" borderId="10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8"/>
  <sheetViews>
    <sheetView topLeftCell="A28" workbookViewId="0">
      <selection activeCell="C52" sqref="C52"/>
    </sheetView>
  </sheetViews>
  <sheetFormatPr defaultRowHeight="15"/>
  <cols>
    <col min="1" max="1" width="52.7109375" customWidth="1"/>
    <col min="2" max="2" width="13.5703125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51</v>
      </c>
      <c r="B4" s="64"/>
    </row>
    <row r="5" spans="1:3">
      <c r="A5" s="65" t="s">
        <v>2</v>
      </c>
      <c r="B5" s="65"/>
    </row>
    <row r="6" spans="1:3" ht="46.5" customHeight="1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0.40129999999999999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19.6388100187297</v>
      </c>
    </row>
    <row r="11" spans="1:3" ht="26.25" thickBot="1">
      <c r="A11" s="10" t="s">
        <v>10</v>
      </c>
      <c r="B11" s="11">
        <v>582.78</v>
      </c>
      <c r="C11" s="56">
        <f>B11/B8*C8</f>
        <v>5.5446931885535449</v>
      </c>
    </row>
    <row r="12" spans="1:3" ht="15.75" thickBot="1">
      <c r="A12" s="10" t="s">
        <v>11</v>
      </c>
      <c r="B12" s="12">
        <v>116.3</v>
      </c>
      <c r="C12" s="56">
        <f>B12/B8*C8</f>
        <v>1.1065029991227859</v>
      </c>
    </row>
    <row r="13" spans="1:3" ht="15.75" thickBot="1">
      <c r="A13" s="10" t="s">
        <v>53</v>
      </c>
      <c r="B13" s="12">
        <v>289</v>
      </c>
      <c r="C13" s="56">
        <v>12.02782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0.95979383105336769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14.082177292017352</v>
      </c>
    </row>
    <row r="17" spans="1:3" ht="26.25" thickBot="1">
      <c r="A17" s="10" t="s">
        <v>16</v>
      </c>
      <c r="B17" s="11">
        <v>747.64</v>
      </c>
      <c r="C17" s="56">
        <f>B17/B8*C8</f>
        <v>7.1132063823229563</v>
      </c>
    </row>
    <row r="18" spans="1:3" ht="15.75" thickBot="1">
      <c r="A18" s="17" t="s">
        <v>17</v>
      </c>
      <c r="B18" s="11">
        <v>172.51</v>
      </c>
      <c r="C18" s="56">
        <f>B18/B8*C8</f>
        <v>1.641296925010076</v>
      </c>
    </row>
    <row r="19" spans="1:3" ht="16.5" thickBot="1">
      <c r="A19" s="18" t="s">
        <v>18</v>
      </c>
      <c r="B19" s="11">
        <v>110</v>
      </c>
      <c r="C19" s="56">
        <f>B19/B8*C8</f>
        <v>1.0465634557481209</v>
      </c>
    </row>
    <row r="20" spans="1:3" ht="15.75" thickBot="1">
      <c r="A20" s="17" t="s">
        <v>19</v>
      </c>
      <c r="B20" s="12">
        <v>339.7</v>
      </c>
      <c r="C20" s="56">
        <f>B20/B8*C8</f>
        <v>3.2319782356148794</v>
      </c>
    </row>
    <row r="21" spans="1:3" ht="15.75" thickBot="1">
      <c r="A21" s="19" t="s">
        <v>20</v>
      </c>
      <c r="B21" s="11">
        <v>365.911</v>
      </c>
      <c r="C21" s="56">
        <v>0</v>
      </c>
    </row>
    <row r="22" spans="1:3" ht="15.75" thickBot="1">
      <c r="A22" s="20" t="s">
        <v>21</v>
      </c>
      <c r="B22" s="11">
        <v>36.83</v>
      </c>
      <c r="C22" s="56">
        <v>0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1.049132293321321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17.834626143341474</v>
      </c>
    </row>
    <row r="28" spans="1:3" ht="26.25" thickBot="1">
      <c r="A28" s="24" t="s">
        <v>26</v>
      </c>
      <c r="B28" s="11">
        <v>273.58999999999997</v>
      </c>
      <c r="C28" s="56">
        <f>B28/B8*C8</f>
        <v>2.6029935987102579</v>
      </c>
    </row>
    <row r="29" spans="1:3" ht="15.75" thickBot="1">
      <c r="A29" s="24" t="s">
        <v>17</v>
      </c>
      <c r="B29" s="11">
        <v>55.18</v>
      </c>
      <c r="C29" s="56">
        <f>B29/B8*C8</f>
        <v>0.52499428625619382</v>
      </c>
    </row>
    <row r="30" spans="1:3" ht="15.75" thickBot="1">
      <c r="A30" s="24" t="s">
        <v>19</v>
      </c>
      <c r="B30" s="25">
        <v>72.3</v>
      </c>
      <c r="C30" s="56">
        <f>B30/B8*C8</f>
        <v>0.68787761682353776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13.414850375779416</v>
      </c>
    </row>
    <row r="33" spans="1:3" ht="15.75" thickBot="1">
      <c r="A33" s="24" t="s">
        <v>29</v>
      </c>
      <c r="B33" s="12">
        <v>12.686999999999999</v>
      </c>
      <c r="C33" s="56">
        <f>B33/B8*C8</f>
        <v>0.12070682330069465</v>
      </c>
    </row>
    <row r="34" spans="1:3" ht="15.75" thickBot="1">
      <c r="A34" s="24" t="s">
        <v>30</v>
      </c>
      <c r="B34" s="11">
        <v>0.26</v>
      </c>
      <c r="C34" s="57">
        <v>0.26</v>
      </c>
    </row>
    <row r="35" spans="1:3" ht="15.75" thickBot="1">
      <c r="A35" s="22" t="s">
        <v>14</v>
      </c>
      <c r="B35" s="27">
        <v>23.46</v>
      </c>
      <c r="C35" s="56">
        <f>B35/B8*C8</f>
        <v>0.22320344247137197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6.3077799999999993</v>
      </c>
    </row>
    <row r="37" spans="1:3" ht="15.75" thickBot="1">
      <c r="A37" s="21" t="s">
        <v>32</v>
      </c>
      <c r="B37" s="11">
        <v>44.869</v>
      </c>
      <c r="C37" s="56">
        <v>0.44579999999999997</v>
      </c>
    </row>
    <row r="38" spans="1:3" ht="15.75" thickBot="1">
      <c r="A38" s="21" t="s">
        <v>33</v>
      </c>
      <c r="B38" s="11">
        <v>68.804000000000002</v>
      </c>
      <c r="C38" s="56">
        <v>1.522</v>
      </c>
    </row>
    <row r="39" spans="1:3" ht="15.75" thickBot="1">
      <c r="A39" s="21" t="s">
        <v>34</v>
      </c>
      <c r="B39" s="11">
        <v>284.48500000000001</v>
      </c>
      <c r="C39" s="56">
        <v>4.3399799999999997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25.119330638469382</v>
      </c>
    </row>
    <row r="41" spans="1:3" ht="15.75" thickBot="1">
      <c r="A41" s="22" t="s">
        <v>36</v>
      </c>
      <c r="B41" s="12">
        <v>1984.4</v>
      </c>
      <c r="C41" s="56">
        <f>B41/B8*C8</f>
        <v>18.880004741696105</v>
      </c>
    </row>
    <row r="42" spans="1:3" ht="15.75" thickBot="1">
      <c r="A42" s="21" t="s">
        <v>86</v>
      </c>
      <c r="B42" s="11">
        <v>53.14</v>
      </c>
      <c r="C42" s="56">
        <f>B42/B8*C8</f>
        <v>0.50558529125868323</v>
      </c>
    </row>
    <row r="43" spans="1:3" ht="15.75" thickBot="1">
      <c r="A43" s="21" t="s">
        <v>38</v>
      </c>
      <c r="B43" s="11">
        <v>7.27</v>
      </c>
      <c r="C43" s="56">
        <f>B43/B8*C8</f>
        <v>6.9168330211716728E-2</v>
      </c>
    </row>
    <row r="44" spans="1:3" ht="26.25" thickBot="1">
      <c r="A44" s="21" t="s">
        <v>39</v>
      </c>
      <c r="B44" s="11">
        <v>151.27000000000001</v>
      </c>
      <c r="C44" s="56">
        <f>B44/B8*C8</f>
        <v>1.439215035918348</v>
      </c>
    </row>
    <row r="45" spans="1:3" ht="15.75" thickBot="1">
      <c r="A45" s="31" t="s">
        <v>40</v>
      </c>
      <c r="B45" s="11">
        <v>4.16</v>
      </c>
      <c r="C45" s="56">
        <f>B45/B8*C8</f>
        <v>3.9579127053747123E-2</v>
      </c>
    </row>
    <row r="46" spans="1:3" ht="15.75" thickBot="1">
      <c r="A46" s="22" t="s">
        <v>41</v>
      </c>
      <c r="B46" s="11">
        <v>439.95</v>
      </c>
      <c r="C46" s="56">
        <f>B46/B8*C8</f>
        <v>4.1857781123307802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82.982724092557902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17.232063313513976</v>
      </c>
    </row>
    <row r="49" spans="1:3" ht="15.75" thickBot="1">
      <c r="A49" s="35" t="s">
        <v>44</v>
      </c>
      <c r="B49" s="36"/>
      <c r="C49" s="62">
        <v>20.44042</v>
      </c>
    </row>
    <row r="50" spans="1:3" ht="15.75" thickBot="1">
      <c r="A50" s="22" t="s">
        <v>45</v>
      </c>
      <c r="B50" s="37">
        <v>8128.6980000000003</v>
      </c>
      <c r="C50" s="62">
        <v>73.004580000000004</v>
      </c>
    </row>
    <row r="51" spans="1:3" ht="15.75" thickBot="1">
      <c r="A51" s="21" t="s">
        <v>46</v>
      </c>
      <c r="B51" s="38"/>
      <c r="C51" s="62">
        <v>88.031809999999993</v>
      </c>
    </row>
    <row r="52" spans="1:3" ht="15.75" thickBot="1">
      <c r="A52" s="21" t="s">
        <v>47</v>
      </c>
      <c r="B52" s="38"/>
      <c r="C52" s="62">
        <f>C49+C50-C51</f>
        <v>5.4131900000000144</v>
      </c>
    </row>
    <row r="53" spans="1:3">
      <c r="A53" s="43" t="s">
        <v>48</v>
      </c>
      <c r="B53" s="44">
        <f>B50/B8/12</f>
        <v>16.059923184523104</v>
      </c>
      <c r="C53" s="63">
        <f>C50/C8/12</f>
        <v>15.160017443309245</v>
      </c>
    </row>
    <row r="54" spans="1:3" ht="27">
      <c r="A54" s="46" t="s">
        <v>78</v>
      </c>
      <c r="B54" s="45"/>
      <c r="C54" s="53">
        <f>C53-C48</f>
        <v>-2.0720458702047306</v>
      </c>
    </row>
    <row r="55" spans="1:3" ht="27">
      <c r="A55" s="46" t="s">
        <v>79</v>
      </c>
      <c r="B55" s="45"/>
      <c r="C55" s="53">
        <f>C54*C8*12</f>
        <v>-9.9781440925579012</v>
      </c>
    </row>
    <row r="56" spans="1:3" ht="27">
      <c r="A56" s="46" t="s">
        <v>80</v>
      </c>
      <c r="B56" s="45"/>
      <c r="C56" s="53">
        <f>C51-C47</f>
        <v>5.0490859074420911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58"/>
  <sheetViews>
    <sheetView workbookViewId="0">
      <selection activeCell="A15" sqref="A15"/>
    </sheetView>
  </sheetViews>
  <sheetFormatPr defaultRowHeight="15"/>
  <cols>
    <col min="1" max="1" width="55.42578125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61</v>
      </c>
      <c r="B4" s="64"/>
    </row>
    <row r="5" spans="1:3">
      <c r="A5" s="65" t="s">
        <v>2</v>
      </c>
      <c r="B5" s="65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1.4640599999999999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37.798496351264845</v>
      </c>
    </row>
    <row r="11" spans="1:3" ht="26.25" thickBot="1">
      <c r="A11" s="10" t="s">
        <v>10</v>
      </c>
      <c r="B11" s="11">
        <v>582.78</v>
      </c>
      <c r="C11" s="56">
        <f>B11/B8*C8</f>
        <v>20.228665610848999</v>
      </c>
    </row>
    <row r="12" spans="1:3" ht="15.75" thickBot="1">
      <c r="A12" s="10" t="s">
        <v>11</v>
      </c>
      <c r="B12" s="12">
        <v>116.3</v>
      </c>
      <c r="C12" s="56">
        <f>B12/B8*C8</f>
        <v>4.0368471988430255</v>
      </c>
    </row>
    <row r="13" spans="1:3" ht="15.75" thickBot="1">
      <c r="A13" s="10" t="s">
        <v>12</v>
      </c>
      <c r="B13" s="12">
        <v>289</v>
      </c>
      <c r="C13" s="56">
        <f>B13/B8*C8</f>
        <v>10.031374380615945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3.5016091609568738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59.190854391758933</v>
      </c>
    </row>
    <row r="17" spans="1:3" ht="26.25" thickBot="1">
      <c r="A17" s="10" t="s">
        <v>16</v>
      </c>
      <c r="B17" s="11">
        <v>747.64</v>
      </c>
      <c r="C17" s="56" t="s">
        <v>85</v>
      </c>
    </row>
    <row r="18" spans="1:3" ht="15.75" thickBot="1">
      <c r="A18" s="17" t="s">
        <v>17</v>
      </c>
      <c r="B18" s="11">
        <v>172.51</v>
      </c>
      <c r="C18" s="56">
        <f>B18/B8*C8</f>
        <v>5.9879321605538296</v>
      </c>
    </row>
    <row r="19" spans="1:3" ht="16.5" thickBot="1">
      <c r="A19" s="18" t="s">
        <v>18</v>
      </c>
      <c r="B19" s="11">
        <v>110</v>
      </c>
      <c r="C19" s="56">
        <f>B19/B8*C8</f>
        <v>3.818170179473197</v>
      </c>
    </row>
    <row r="20" spans="1:3" ht="15.75" thickBot="1">
      <c r="A20" s="17" t="s">
        <v>19</v>
      </c>
      <c r="B20" s="12">
        <v>339.7</v>
      </c>
      <c r="C20" s="56">
        <v>34.248600000000003</v>
      </c>
    </row>
    <row r="21" spans="1:3" ht="15.75" thickBot="1">
      <c r="A21" s="19" t="s">
        <v>20</v>
      </c>
      <c r="B21" s="11">
        <v>365.911</v>
      </c>
      <c r="C21" s="56">
        <v>7.54861</v>
      </c>
    </row>
    <row r="22" spans="1:3" ht="15.75" thickBot="1">
      <c r="A22" s="20" t="s">
        <v>21</v>
      </c>
      <c r="B22" s="11">
        <v>36.83</v>
      </c>
      <c r="C22" s="56">
        <v>3.76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3.8275420517319043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64.117386372839562</v>
      </c>
    </row>
    <row r="28" spans="1:3" ht="26.25" thickBot="1">
      <c r="A28" s="24" t="s">
        <v>26</v>
      </c>
      <c r="B28" s="11">
        <v>273.58999999999997</v>
      </c>
      <c r="C28" s="56">
        <f>B28/B8*C8</f>
        <v>9.4964834491097445</v>
      </c>
    </row>
    <row r="29" spans="1:3" ht="15.75" thickBot="1">
      <c r="A29" s="24" t="s">
        <v>17</v>
      </c>
      <c r="B29" s="11">
        <v>55.18</v>
      </c>
      <c r="C29" s="56">
        <f>B29/B8*C8</f>
        <v>1.9153330045757366</v>
      </c>
    </row>
    <row r="30" spans="1:3" ht="15.75" thickBot="1">
      <c r="A30" s="24" t="s">
        <v>19</v>
      </c>
      <c r="B30" s="25">
        <v>72.3</v>
      </c>
      <c r="C30" s="56">
        <f>B30/B8*C8</f>
        <v>2.5095791270537466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48.941305360487448</v>
      </c>
    </row>
    <row r="33" spans="1:3" ht="15.75" thickBot="1">
      <c r="A33" s="24" t="s">
        <v>29</v>
      </c>
      <c r="B33" s="12">
        <v>12.686999999999999</v>
      </c>
      <c r="C33" s="56">
        <f>B33/B8*C8</f>
        <v>0.4403738642452405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0.81431156736764732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26.00656</v>
      </c>
    </row>
    <row r="37" spans="1:3" ht="15.75" thickBot="1">
      <c r="A37" s="21" t="s">
        <v>32</v>
      </c>
      <c r="B37" s="11">
        <v>44.869</v>
      </c>
      <c r="C37" s="56">
        <v>1.0920000000000001</v>
      </c>
    </row>
    <row r="38" spans="1:3" ht="15.75" thickBot="1">
      <c r="A38" s="21" t="s">
        <v>33</v>
      </c>
      <c r="B38" s="11">
        <v>68.804000000000002</v>
      </c>
      <c r="C38" s="56">
        <v>0</v>
      </c>
    </row>
    <row r="39" spans="1:3" ht="15.75" thickBot="1">
      <c r="A39" s="21" t="s">
        <v>34</v>
      </c>
      <c r="B39" s="11">
        <v>284.48500000000001</v>
      </c>
      <c r="C39" s="56">
        <v>24.914560000000002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91.642679328575824</v>
      </c>
    </row>
    <row r="41" spans="1:3" ht="15.75" thickBot="1">
      <c r="A41" s="22" t="s">
        <v>36</v>
      </c>
      <c r="B41" s="12">
        <v>1984.4</v>
      </c>
      <c r="C41" s="56">
        <f>B41/B8*C8</f>
        <v>68.87979003769648</v>
      </c>
    </row>
    <row r="42" spans="1:3" ht="15.75" thickBot="1">
      <c r="A42" s="21" t="s">
        <v>84</v>
      </c>
      <c r="B42" s="11">
        <v>53.14</v>
      </c>
      <c r="C42" s="56">
        <f>B42/B8*C8</f>
        <v>1.8445233030655064</v>
      </c>
    </row>
    <row r="43" spans="1:3" ht="15.75" thickBot="1">
      <c r="A43" s="21" t="s">
        <v>38</v>
      </c>
      <c r="B43" s="11">
        <v>7.27</v>
      </c>
      <c r="C43" s="56">
        <f>B43/B8*C8</f>
        <v>0.2523463382251831</v>
      </c>
    </row>
    <row r="44" spans="1:3" ht="26.25" thickBot="1">
      <c r="A44" s="21" t="s">
        <v>39</v>
      </c>
      <c r="B44" s="11">
        <v>151.27000000000001</v>
      </c>
      <c r="C44" s="56">
        <f>B44/B8*C8</f>
        <v>5.2506782095355504</v>
      </c>
    </row>
    <row r="45" spans="1:3" ht="15.75" thickBot="1">
      <c r="A45" s="31" t="s">
        <v>40</v>
      </c>
      <c r="B45" s="11">
        <v>4.16</v>
      </c>
      <c r="C45" s="56">
        <f>B45/B8*C8</f>
        <v>0.14439625406007728</v>
      </c>
    </row>
    <row r="46" spans="1:3" ht="15.75" thickBot="1">
      <c r="A46" s="22" t="s">
        <v>41</v>
      </c>
      <c r="B46" s="11">
        <v>439.95</v>
      </c>
      <c r="C46" s="56">
        <f>B46/B8*C8</f>
        <v>15.270945185993028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278.75597644443917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15.866607040492374</v>
      </c>
    </row>
    <row r="49" spans="1:3" ht="15.75" thickBot="1">
      <c r="A49" s="35" t="s">
        <v>44</v>
      </c>
      <c r="B49" s="36"/>
      <c r="C49" s="53">
        <v>80.144189999999995</v>
      </c>
    </row>
    <row r="50" spans="1:3" ht="15.75" thickBot="1">
      <c r="A50" s="22" t="s">
        <v>45</v>
      </c>
      <c r="B50" s="37">
        <v>8128.6980000000003</v>
      </c>
      <c r="C50" s="53">
        <v>301.91874000000001</v>
      </c>
    </row>
    <row r="51" spans="1:3" ht="15.75" thickBot="1">
      <c r="A51" s="21" t="s">
        <v>46</v>
      </c>
      <c r="B51" s="38"/>
      <c r="C51" s="53">
        <v>276.60381000000001</v>
      </c>
    </row>
    <row r="52" spans="1:3" ht="15.75" thickBot="1">
      <c r="A52" s="21" t="s">
        <v>47</v>
      </c>
      <c r="B52" s="38"/>
      <c r="C52" s="53">
        <f>C49+C50-C51</f>
        <v>105.45911999999998</v>
      </c>
    </row>
    <row r="53" spans="1:3" ht="15.75" thickBot="1">
      <c r="A53" s="22" t="s">
        <v>48</v>
      </c>
      <c r="B53" s="39">
        <f>B50/B8/12</f>
        <v>16.059923184523104</v>
      </c>
      <c r="C53" s="53">
        <f>C50/C8/12</f>
        <v>17.185016324467579</v>
      </c>
    </row>
    <row r="54" spans="1:3" ht="27">
      <c r="A54" s="46" t="s">
        <v>78</v>
      </c>
      <c r="B54" s="45"/>
      <c r="C54" s="53">
        <f>C53-C48</f>
        <v>1.3184092839752051</v>
      </c>
    </row>
    <row r="55" spans="1:3" ht="27">
      <c r="A55" s="46" t="s">
        <v>79</v>
      </c>
      <c r="B55" s="45"/>
      <c r="C55" s="53">
        <f>C54*C8*12</f>
        <v>23.162763555560865</v>
      </c>
    </row>
    <row r="56" spans="1:3" ht="27">
      <c r="A56" s="46" t="s">
        <v>80</v>
      </c>
      <c r="B56" s="45"/>
      <c r="C56" s="53">
        <f>C51-C47</f>
        <v>-2.1521664444391604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58"/>
  <sheetViews>
    <sheetView topLeftCell="A10" workbookViewId="0">
      <selection activeCell="A26" sqref="A26"/>
    </sheetView>
  </sheetViews>
  <sheetFormatPr defaultRowHeight="15"/>
  <cols>
    <col min="1" max="1" width="45.42578125" customWidth="1"/>
    <col min="2" max="2" width="12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62</v>
      </c>
      <c r="B4" s="64"/>
    </row>
    <row r="5" spans="1:3">
      <c r="A5" s="65" t="s">
        <v>2</v>
      </c>
      <c r="B5" s="65"/>
    </row>
    <row r="6" spans="1:3" ht="63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0.40229999999999999</v>
      </c>
    </row>
    <row r="9" spans="1:3" ht="21.75" thickBot="1">
      <c r="A9" s="3" t="s">
        <v>8</v>
      </c>
      <c r="B9" s="4"/>
      <c r="C9" s="54"/>
    </row>
    <row r="10" spans="1:3" ht="26.25" thickBot="1">
      <c r="A10" s="8" t="s">
        <v>9</v>
      </c>
      <c r="B10" s="9">
        <f>SUM(B11:B15)</f>
        <v>1258.96</v>
      </c>
      <c r="C10" s="55">
        <f>SUM(C11:C15)</f>
        <v>19.881655854809264</v>
      </c>
    </row>
    <row r="11" spans="1:3" ht="26.25" thickBot="1">
      <c r="A11" s="10" t="s">
        <v>10</v>
      </c>
      <c r="B11" s="11">
        <v>582.78</v>
      </c>
      <c r="C11" s="56">
        <f>B11/B8*C8</f>
        <v>5.5585100168330204</v>
      </c>
    </row>
    <row r="12" spans="1:3" ht="15.75" thickBot="1">
      <c r="A12" s="10" t="s">
        <v>11</v>
      </c>
      <c r="B12" s="12">
        <v>116.3</v>
      </c>
      <c r="C12" s="56">
        <f>B12/B8*C8</f>
        <v>1.1092602954076671</v>
      </c>
    </row>
    <row r="13" spans="1:3" ht="15.75" thickBot="1">
      <c r="A13" s="10" t="s">
        <v>63</v>
      </c>
      <c r="B13" s="12">
        <v>289</v>
      </c>
      <c r="C13" s="56">
        <v>12.2517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0.96218554256857669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15.688268688209769</v>
      </c>
    </row>
    <row r="17" spans="1:3" ht="26.25" thickBot="1">
      <c r="A17" s="10" t="s">
        <v>16</v>
      </c>
      <c r="B17" s="11">
        <v>747.64</v>
      </c>
      <c r="C17" s="56">
        <f>B17/B8*C8</f>
        <v>7.130931790701533</v>
      </c>
    </row>
    <row r="18" spans="1:3" ht="15.75" thickBot="1">
      <c r="A18" s="17" t="s">
        <v>17</v>
      </c>
      <c r="B18" s="11">
        <v>172.51</v>
      </c>
      <c r="C18" s="56">
        <f>B18/B8*C8</f>
        <v>1.6453868749851821</v>
      </c>
    </row>
    <row r="19" spans="1:3" ht="16.5" thickBot="1">
      <c r="A19" s="18" t="s">
        <v>18</v>
      </c>
      <c r="B19" s="11">
        <v>110</v>
      </c>
      <c r="C19" s="56">
        <f>B19/B8*C8</f>
        <v>1.0491713886057041</v>
      </c>
    </row>
    <row r="20" spans="1:3" ht="15.75" thickBot="1">
      <c r="A20" s="17" t="s">
        <v>19</v>
      </c>
      <c r="B20" s="12">
        <v>339.7</v>
      </c>
      <c r="C20" s="56">
        <f>B20/B8*C8</f>
        <v>3.2400320064487067</v>
      </c>
    </row>
    <row r="21" spans="1:3" ht="15.75" thickBot="1">
      <c r="A21" s="19" t="s">
        <v>20</v>
      </c>
      <c r="B21" s="11">
        <v>365.911</v>
      </c>
      <c r="C21" s="56">
        <v>1.571</v>
      </c>
    </row>
    <row r="22" spans="1:3" ht="15.75" thickBot="1">
      <c r="A22" s="20" t="s">
        <v>21</v>
      </c>
      <c r="B22" s="11">
        <v>36.83</v>
      </c>
      <c r="C22" s="56">
        <v>0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1.0517466274686456</v>
      </c>
    </row>
    <row r="27" spans="1:3" ht="39" thickBot="1">
      <c r="A27" s="23" t="s">
        <v>25</v>
      </c>
      <c r="B27" s="16">
        <f>SUM(B28:B35)</f>
        <v>1933.1119999999999</v>
      </c>
      <c r="C27" s="55">
        <f>SUM(C28:C35)</f>
        <v>17.618420377439012</v>
      </c>
    </row>
    <row r="28" spans="1:3" ht="26.25" thickBot="1">
      <c r="A28" s="24" t="s">
        <v>26</v>
      </c>
      <c r="B28" s="11">
        <v>273.58999999999997</v>
      </c>
      <c r="C28" s="56">
        <f>B28/B8*C8</f>
        <v>2.6094800018966779</v>
      </c>
    </row>
    <row r="29" spans="1:3" ht="15.75" thickBot="1">
      <c r="A29" s="24" t="s">
        <v>17</v>
      </c>
      <c r="B29" s="11">
        <v>55.18</v>
      </c>
      <c r="C29" s="56">
        <f>B29/B8*C8</f>
        <v>0.52630252021147961</v>
      </c>
    </row>
    <row r="30" spans="1:3" ht="15.75" thickBot="1">
      <c r="A30" s="24" t="s">
        <v>19</v>
      </c>
      <c r="B30" s="25">
        <v>72.3</v>
      </c>
      <c r="C30" s="56">
        <f>B30/B8*C8</f>
        <v>0.68959173996538559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13.448278859147917</v>
      </c>
    </row>
    <row r="33" spans="1:3" ht="15.75" thickBot="1">
      <c r="A33" s="24" t="s">
        <v>29</v>
      </c>
      <c r="B33" s="12">
        <v>12.686999999999999</v>
      </c>
      <c r="C33" s="56">
        <f>B33/B8*C8</f>
        <v>0.12100761279309609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0.2237596434244529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4.2460399999999998</v>
      </c>
    </row>
    <row r="37" spans="1:3" ht="15.75" thickBot="1">
      <c r="A37" s="21" t="s">
        <v>32</v>
      </c>
      <c r="B37" s="11">
        <v>44.869</v>
      </c>
      <c r="C37" s="56">
        <v>0.44190000000000002</v>
      </c>
    </row>
    <row r="38" spans="1:3" ht="15.75" thickBot="1">
      <c r="A38" s="21" t="s">
        <v>33</v>
      </c>
      <c r="B38" s="11">
        <v>68.804000000000002</v>
      </c>
      <c r="C38" s="56">
        <v>1.4982599999999999</v>
      </c>
    </row>
    <row r="39" spans="1:3" ht="15.75" thickBot="1">
      <c r="A39" s="21" t="s">
        <v>34</v>
      </c>
      <c r="B39" s="11">
        <v>284.48500000000001</v>
      </c>
      <c r="C39" s="56">
        <v>2.3058800000000002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25.181925531662678</v>
      </c>
    </row>
    <row r="41" spans="1:3" ht="15.75" thickBot="1">
      <c r="A41" s="22" t="s">
        <v>36</v>
      </c>
      <c r="B41" s="12">
        <v>1984.4</v>
      </c>
      <c r="C41" s="56">
        <f>B41/B8*C8</f>
        <v>18.927051850446905</v>
      </c>
    </row>
    <row r="42" spans="1:3" ht="15.75" thickBot="1">
      <c r="A42" s="21" t="s">
        <v>84</v>
      </c>
      <c r="B42" s="11">
        <v>53.14</v>
      </c>
      <c r="C42" s="56">
        <f>B42/B8*C8</f>
        <v>0.50684515991370116</v>
      </c>
    </row>
    <row r="43" spans="1:3" ht="15.75" thickBot="1">
      <c r="A43" s="21" t="s">
        <v>38</v>
      </c>
      <c r="B43" s="11">
        <v>7.27</v>
      </c>
      <c r="C43" s="56">
        <f>B43/B8*C8</f>
        <v>6.9340690865122442E-2</v>
      </c>
    </row>
    <row r="44" spans="1:3" ht="26.25" thickBot="1">
      <c r="A44" s="21" t="s">
        <v>39</v>
      </c>
      <c r="B44" s="11">
        <v>151.27000000000001</v>
      </c>
      <c r="C44" s="56">
        <f>B44/B8*C8</f>
        <v>1.4428014177671353</v>
      </c>
    </row>
    <row r="45" spans="1:3" ht="24.75" thickBot="1">
      <c r="A45" s="31" t="s">
        <v>40</v>
      </c>
      <c r="B45" s="11">
        <v>4.16</v>
      </c>
      <c r="C45" s="56">
        <f>B45/B8*C8</f>
        <v>3.9677754332724816E-2</v>
      </c>
    </row>
    <row r="46" spans="1:3" ht="15.75" thickBot="1">
      <c r="A46" s="22" t="s">
        <v>41</v>
      </c>
      <c r="B46" s="11">
        <v>439.95</v>
      </c>
      <c r="C46" s="56">
        <f>B46/B8*C8</f>
        <v>4.1962086583370866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82.616310452120729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17.113329698425868</v>
      </c>
    </row>
    <row r="49" spans="1:3" ht="15.75" thickBot="1">
      <c r="A49" s="35" t="s">
        <v>44</v>
      </c>
      <c r="B49" s="36"/>
      <c r="C49" s="53">
        <v>19.952919999999999</v>
      </c>
    </row>
    <row r="50" spans="1:3" ht="15.75" thickBot="1">
      <c r="A50" s="22" t="s">
        <v>45</v>
      </c>
      <c r="B50" s="37">
        <v>8128.6980000000003</v>
      </c>
      <c r="C50" s="53">
        <v>73.158289999999994</v>
      </c>
    </row>
    <row r="51" spans="1:3" ht="15.75" thickBot="1">
      <c r="A51" s="21" t="s">
        <v>46</v>
      </c>
      <c r="B51" s="38"/>
      <c r="C51" s="53">
        <v>82.658209999999997</v>
      </c>
    </row>
    <row r="52" spans="1:3" ht="15.75" thickBot="1">
      <c r="A52" s="21" t="s">
        <v>47</v>
      </c>
      <c r="B52" s="38"/>
      <c r="C52" s="53">
        <f>C49+C50-C51</f>
        <v>10.453000000000003</v>
      </c>
    </row>
    <row r="53" spans="1:3">
      <c r="A53" s="43" t="s">
        <v>48</v>
      </c>
      <c r="B53" s="44">
        <f>B50/B8/12</f>
        <v>16.059923184523104</v>
      </c>
      <c r="C53" s="53">
        <f>C50/C8/12</f>
        <v>15.154173916645952</v>
      </c>
    </row>
    <row r="54" spans="1:3" ht="27">
      <c r="A54" s="46" t="s">
        <v>78</v>
      </c>
      <c r="B54" s="45"/>
      <c r="C54" s="53">
        <f>C53-C48</f>
        <v>-1.9591557817799163</v>
      </c>
    </row>
    <row r="55" spans="1:3" ht="27">
      <c r="A55" s="46" t="s">
        <v>79</v>
      </c>
      <c r="B55" s="45"/>
      <c r="C55" s="53">
        <f>C54*C8*12</f>
        <v>-9.4580204521207243</v>
      </c>
    </row>
    <row r="56" spans="1:3" ht="40.5">
      <c r="A56" s="46" t="s">
        <v>80</v>
      </c>
      <c r="B56" s="45"/>
      <c r="C56" s="53">
        <f>C51-C47</f>
        <v>4.1899547879268084E-2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58"/>
  <sheetViews>
    <sheetView workbookViewId="0">
      <selection activeCell="A15" sqref="A15"/>
    </sheetView>
  </sheetViews>
  <sheetFormatPr defaultRowHeight="15"/>
  <cols>
    <col min="1" max="1" width="53.140625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64</v>
      </c>
      <c r="B4" s="64"/>
    </row>
    <row r="5" spans="1:3">
      <c r="A5" s="65" t="s">
        <v>2</v>
      </c>
      <c r="B5" s="65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0.40889999999999999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10.556811304203512</v>
      </c>
    </row>
    <row r="11" spans="1:3" ht="26.25" thickBot="1">
      <c r="A11" s="10" t="s">
        <v>10</v>
      </c>
      <c r="B11" s="11">
        <v>582.78</v>
      </c>
      <c r="C11" s="56">
        <f>B11/B8*C8</f>
        <v>5.6497010834775594</v>
      </c>
    </row>
    <row r="12" spans="1:3" ht="15.75" thickBot="1">
      <c r="A12" s="10" t="s">
        <v>11</v>
      </c>
      <c r="B12" s="12">
        <v>116.3</v>
      </c>
      <c r="C12" s="56">
        <f>B12/B8*C8</f>
        <v>1.1274584508878824</v>
      </c>
    </row>
    <row r="13" spans="1:3" ht="15.75" thickBot="1">
      <c r="A13" s="10" t="s">
        <v>12</v>
      </c>
      <c r="B13" s="12">
        <v>289</v>
      </c>
      <c r="C13" s="56">
        <f>B13/B8*C8</f>
        <v>2.8016809312691149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0.97797083856895595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18.903871903079729</v>
      </c>
    </row>
    <row r="17" spans="1:3" ht="26.25" thickBot="1">
      <c r="A17" s="10" t="s">
        <v>16</v>
      </c>
      <c r="B17" s="11">
        <v>747.64</v>
      </c>
      <c r="C17" s="56">
        <f>B17/B8*C8</f>
        <v>7.247919486000141</v>
      </c>
    </row>
    <row r="18" spans="1:3" ht="15.75" thickBot="1">
      <c r="A18" s="17" t="s">
        <v>17</v>
      </c>
      <c r="B18" s="11">
        <v>172.51</v>
      </c>
      <c r="C18" s="56">
        <f>B18/B8*C8</f>
        <v>1.6723805448208824</v>
      </c>
    </row>
    <row r="19" spans="1:3" ht="16.5" thickBot="1">
      <c r="A19" s="18" t="s">
        <v>18</v>
      </c>
      <c r="B19" s="11">
        <v>110</v>
      </c>
      <c r="C19" s="56">
        <f>B19/B8*C8</f>
        <v>1.066383745465753</v>
      </c>
    </row>
    <row r="20" spans="1:3" ht="15.75" thickBot="1">
      <c r="A20" s="17" t="s">
        <v>19</v>
      </c>
      <c r="B20" s="12">
        <v>339.7</v>
      </c>
      <c r="C20" s="56">
        <f>B20/B8*C8</f>
        <v>3.2931868939519666</v>
      </c>
    </row>
    <row r="21" spans="1:3" ht="15.75" thickBot="1">
      <c r="A21" s="19" t="s">
        <v>20</v>
      </c>
      <c r="B21" s="11">
        <v>365.911</v>
      </c>
      <c r="C21" s="56">
        <v>4.5549999999999997</v>
      </c>
    </row>
    <row r="22" spans="1:3" ht="15.75" thickBot="1">
      <c r="A22" s="20" t="s">
        <v>21</v>
      </c>
      <c r="B22" s="11">
        <v>36.83</v>
      </c>
      <c r="C22" s="56">
        <v>0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1.0690012328409872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17.90746232248275</v>
      </c>
    </row>
    <row r="28" spans="1:3" ht="26.25" thickBot="1">
      <c r="A28" s="24" t="s">
        <v>26</v>
      </c>
      <c r="B28" s="11">
        <v>273.58999999999997</v>
      </c>
      <c r="C28" s="56">
        <f>B28/B8*C8</f>
        <v>2.6522902629270484</v>
      </c>
    </row>
    <row r="29" spans="1:3" ht="15.75" thickBot="1">
      <c r="A29" s="24" t="s">
        <v>17</v>
      </c>
      <c r="B29" s="11">
        <v>55.18</v>
      </c>
      <c r="C29" s="56">
        <f>B29/B8*C8</f>
        <v>0.534936864316366</v>
      </c>
    </row>
    <row r="30" spans="1:3" ht="15.75" thickBot="1">
      <c r="A30" s="24" t="s">
        <v>19</v>
      </c>
      <c r="B30" s="25">
        <v>72.3</v>
      </c>
      <c r="C30" s="56">
        <f>B30/B8*C8</f>
        <v>0.70090495270158126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13.668906849380022</v>
      </c>
    </row>
    <row r="33" spans="1:3" ht="15.75" thickBot="1">
      <c r="A33" s="24" t="s">
        <v>29</v>
      </c>
      <c r="B33" s="12">
        <v>12.686999999999999</v>
      </c>
      <c r="C33" s="56">
        <f>B33/B8*C8</f>
        <v>0.12299282344294554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0.22743056971478695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3.7256900000000002</v>
      </c>
    </row>
    <row r="37" spans="1:3" ht="15.75" thickBot="1">
      <c r="A37" s="21" t="s">
        <v>32</v>
      </c>
      <c r="B37" s="11">
        <v>44.869</v>
      </c>
      <c r="C37" s="56">
        <v>0.44190000000000002</v>
      </c>
    </row>
    <row r="38" spans="1:3" ht="15.75" thickBot="1">
      <c r="A38" s="21" t="s">
        <v>33</v>
      </c>
      <c r="B38" s="11">
        <v>68.804000000000002</v>
      </c>
      <c r="C38" s="56">
        <v>1.498</v>
      </c>
    </row>
    <row r="39" spans="1:3" ht="15.75" thickBot="1">
      <c r="A39" s="21" t="s">
        <v>34</v>
      </c>
      <c r="B39" s="11">
        <v>284.48500000000001</v>
      </c>
      <c r="C39" s="56">
        <v>1.78579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25.59505182673842</v>
      </c>
    </row>
    <row r="41" spans="1:3" ht="15.75" thickBot="1">
      <c r="A41" s="22" t="s">
        <v>36</v>
      </c>
      <c r="B41" s="12">
        <v>1984.4</v>
      </c>
      <c r="C41" s="56">
        <f>B41/B8*C8</f>
        <v>19.237562768202185</v>
      </c>
    </row>
    <row r="42" spans="1:3" ht="15.75" thickBot="1">
      <c r="A42" s="21" t="s">
        <v>84</v>
      </c>
      <c r="B42" s="11">
        <v>53.14</v>
      </c>
      <c r="C42" s="56">
        <f>B42/B8*C8</f>
        <v>0.51516029303681921</v>
      </c>
    </row>
    <row r="43" spans="1:3" ht="15.75" thickBot="1">
      <c r="A43" s="21" t="s">
        <v>38</v>
      </c>
      <c r="B43" s="11">
        <v>7.27</v>
      </c>
      <c r="C43" s="56">
        <f>B43/B8*C8</f>
        <v>7.0478271177600221E-2</v>
      </c>
    </row>
    <row r="44" spans="1:3" ht="26.25" thickBot="1">
      <c r="A44" s="21" t="s">
        <v>39</v>
      </c>
      <c r="B44" s="11">
        <v>151.27000000000001</v>
      </c>
      <c r="C44" s="56">
        <f>B44/B8*C8</f>
        <v>1.4664715379691315</v>
      </c>
    </row>
    <row r="45" spans="1:3" ht="15.75" thickBot="1">
      <c r="A45" s="31" t="s">
        <v>40</v>
      </c>
      <c r="B45" s="11">
        <v>4.16</v>
      </c>
      <c r="C45" s="56">
        <f>B45/B8*C8</f>
        <v>4.0328694373977569E-2</v>
      </c>
    </row>
    <row r="46" spans="1:3" ht="15.75" thickBot="1">
      <c r="A46" s="22" t="s">
        <v>41</v>
      </c>
      <c r="B46" s="11">
        <v>439.95</v>
      </c>
      <c r="C46" s="56">
        <f>B46/B8*C8</f>
        <v>4.2650502619787094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76.688887356504409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15.629103969288417</v>
      </c>
    </row>
    <row r="49" spans="1:3" ht="15.75" thickBot="1">
      <c r="A49" s="35" t="s">
        <v>44</v>
      </c>
      <c r="B49" s="36"/>
      <c r="C49" s="53">
        <v>25.417750000000002</v>
      </c>
    </row>
    <row r="50" spans="1:3" ht="15.75" thickBot="1">
      <c r="A50" s="22" t="s">
        <v>45</v>
      </c>
      <c r="B50" s="37">
        <v>8128.6980000000003</v>
      </c>
      <c r="C50" s="53">
        <v>74.235939999999999</v>
      </c>
    </row>
    <row r="51" spans="1:3" ht="15.75" thickBot="1">
      <c r="A51" s="21" t="s">
        <v>46</v>
      </c>
      <c r="B51" s="38"/>
      <c r="C51" s="53">
        <v>75.327659999999995</v>
      </c>
    </row>
    <row r="52" spans="1:3" ht="15.75" thickBot="1">
      <c r="A52" s="21" t="s">
        <v>47</v>
      </c>
      <c r="B52" s="38"/>
      <c r="C52" s="53">
        <f>C49+C50-C51</f>
        <v>24.326030000000003</v>
      </c>
    </row>
    <row r="53" spans="1:3" ht="15.75" thickBot="1">
      <c r="A53" s="22" t="s">
        <v>48</v>
      </c>
      <c r="B53" s="39">
        <f>B50/B8/12</f>
        <v>16.059923184523104</v>
      </c>
      <c r="C53" s="53">
        <f>C50/C8/12</f>
        <v>15.129196217494091</v>
      </c>
    </row>
    <row r="54" spans="1:3" ht="27">
      <c r="A54" s="46" t="s">
        <v>78</v>
      </c>
      <c r="B54" s="45"/>
      <c r="C54" s="53">
        <f>C53-C48</f>
        <v>-0.49990775179432667</v>
      </c>
    </row>
    <row r="55" spans="1:3" ht="27">
      <c r="A55" s="46" t="s">
        <v>79</v>
      </c>
      <c r="B55" s="45"/>
      <c r="C55" s="53">
        <f>C54*C8*12</f>
        <v>-2.452947356504402</v>
      </c>
    </row>
    <row r="56" spans="1:3" ht="27">
      <c r="A56" s="46" t="s">
        <v>80</v>
      </c>
      <c r="B56" s="45"/>
      <c r="C56" s="53">
        <f>C51-C47</f>
        <v>-1.3612273565044148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58"/>
  <sheetViews>
    <sheetView topLeftCell="A7" workbookViewId="0">
      <selection activeCell="A26" sqref="A26"/>
    </sheetView>
  </sheetViews>
  <sheetFormatPr defaultRowHeight="15"/>
  <cols>
    <col min="1" max="1" width="54.28515625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65</v>
      </c>
      <c r="B4" s="64"/>
    </row>
    <row r="5" spans="1:3">
      <c r="A5" s="65" t="s">
        <v>2</v>
      </c>
      <c r="B5" s="65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0.2505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6.4673055311885044</v>
      </c>
    </row>
    <row r="11" spans="1:3" ht="26.25" thickBot="1">
      <c r="A11" s="10" t="s">
        <v>10</v>
      </c>
      <c r="B11" s="11">
        <v>582.78</v>
      </c>
      <c r="C11" s="56">
        <f>B11/B8*C8</f>
        <v>3.4611154840086296</v>
      </c>
    </row>
    <row r="12" spans="1:3" ht="15.75" thickBot="1">
      <c r="A12" s="10" t="s">
        <v>11</v>
      </c>
      <c r="B12" s="12">
        <v>116.3</v>
      </c>
      <c r="C12" s="56">
        <f>B12/B8*C8</f>
        <v>0.69070271936271599</v>
      </c>
    </row>
    <row r="13" spans="1:3" ht="15.75" thickBot="1">
      <c r="A13" s="10" t="s">
        <v>12</v>
      </c>
      <c r="B13" s="12">
        <v>289</v>
      </c>
      <c r="C13" s="56">
        <f>B13/B8*C8</f>
        <v>1.716363593257308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0.59912373455985202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11.054204746200716</v>
      </c>
    </row>
    <row r="17" spans="1:3" ht="26.25" thickBot="1">
      <c r="A17" s="10" t="s">
        <v>16</v>
      </c>
      <c r="B17" s="11">
        <v>747.64</v>
      </c>
      <c r="C17" s="56">
        <f>B17/B8*C8</f>
        <v>4.4402147988335425</v>
      </c>
    </row>
    <row r="18" spans="1:3" ht="15.75" thickBot="1">
      <c r="A18" s="17" t="s">
        <v>17</v>
      </c>
      <c r="B18" s="11">
        <v>172.51</v>
      </c>
      <c r="C18" s="56">
        <f>B18/B8*C8</f>
        <v>1.0245324687640769</v>
      </c>
    </row>
    <row r="19" spans="1:3" ht="16.5" thickBot="1">
      <c r="A19" s="18" t="s">
        <v>18</v>
      </c>
      <c r="B19" s="11">
        <v>110</v>
      </c>
      <c r="C19" s="56">
        <f>B19/B8*C8</f>
        <v>0.65328718082458093</v>
      </c>
    </row>
    <row r="20" spans="1:3" ht="15.75" thickBot="1">
      <c r="A20" s="17" t="s">
        <v>19</v>
      </c>
      <c r="B20" s="12">
        <v>339.7</v>
      </c>
      <c r="C20" s="56">
        <f>B20/B8*C8</f>
        <v>2.0174695938737286</v>
      </c>
    </row>
    <row r="21" spans="1:3" ht="15.75" thickBot="1">
      <c r="A21" s="19" t="s">
        <v>20</v>
      </c>
      <c r="B21" s="11">
        <v>365.911</v>
      </c>
      <c r="C21" s="56">
        <v>2.2638099999999999</v>
      </c>
    </row>
    <row r="22" spans="1:3" ht="15.75" thickBot="1">
      <c r="A22" s="20" t="s">
        <v>21</v>
      </c>
      <c r="B22" s="11">
        <v>36.83</v>
      </c>
      <c r="C22" s="56">
        <v>0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0.65489070390478676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10.97045564143294</v>
      </c>
    </row>
    <row r="28" spans="1:3" ht="26.25" thickBot="1">
      <c r="A28" s="24" t="s">
        <v>26</v>
      </c>
      <c r="B28" s="11">
        <v>273.58999999999997</v>
      </c>
      <c r="C28" s="56">
        <f>B28/B8*C8</f>
        <v>1.6248439981981551</v>
      </c>
    </row>
    <row r="29" spans="1:3" ht="15.75" thickBot="1">
      <c r="A29" s="24" t="s">
        <v>17</v>
      </c>
      <c r="B29" s="11">
        <v>55.18</v>
      </c>
      <c r="C29" s="56">
        <f>B29/B8*C8</f>
        <v>0.32771260579909434</v>
      </c>
    </row>
    <row r="30" spans="1:3" ht="15.75" thickBot="1">
      <c r="A30" s="24" t="s">
        <v>19</v>
      </c>
      <c r="B30" s="25">
        <v>72.3</v>
      </c>
      <c r="C30" s="56">
        <f>B30/B8*C8</f>
        <v>0.42938784703288363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8.3738350838094782</v>
      </c>
    </row>
    <row r="33" spans="1:3" ht="15.75" thickBot="1">
      <c r="A33" s="24" t="s">
        <v>29</v>
      </c>
      <c r="B33" s="12">
        <v>12.686999999999999</v>
      </c>
      <c r="C33" s="56">
        <f>B33/B8*C8</f>
        <v>7.5347767846558708E-2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0.1393283387467697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1.5863800000000001</v>
      </c>
    </row>
    <row r="37" spans="1:3" ht="15.75" thickBot="1">
      <c r="A37" s="21" t="s">
        <v>32</v>
      </c>
      <c r="B37" s="11">
        <v>44.869</v>
      </c>
      <c r="C37" s="56">
        <v>0.22090000000000001</v>
      </c>
    </row>
    <row r="38" spans="1:3" ht="15.75" thickBot="1">
      <c r="A38" s="21" t="s">
        <v>33</v>
      </c>
      <c r="B38" s="11">
        <v>68.804000000000002</v>
      </c>
      <c r="C38" s="56">
        <v>0.749</v>
      </c>
    </row>
    <row r="39" spans="1:3" ht="15.75" thickBot="1">
      <c r="A39" s="21" t="s">
        <v>34</v>
      </c>
      <c r="B39" s="11">
        <v>284.48500000000001</v>
      </c>
      <c r="C39" s="56">
        <v>0.61648000000000003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15.680020744920458</v>
      </c>
    </row>
    <row r="41" spans="1:3" ht="15.75" thickBot="1">
      <c r="A41" s="22" t="s">
        <v>36</v>
      </c>
      <c r="B41" s="12">
        <v>1984.4</v>
      </c>
      <c r="C41" s="56">
        <f>B41/B8*C8</f>
        <v>11.785300742075441</v>
      </c>
    </row>
    <row r="42" spans="1:3" ht="15.75" thickBot="1">
      <c r="A42" s="21" t="s">
        <v>84</v>
      </c>
      <c r="B42" s="11">
        <v>53.14</v>
      </c>
      <c r="C42" s="56">
        <f>B42/B8*C8</f>
        <v>0.31559709808198394</v>
      </c>
    </row>
    <row r="43" spans="1:3" ht="15.75" thickBot="1">
      <c r="A43" s="21" t="s">
        <v>38</v>
      </c>
      <c r="B43" s="11">
        <v>7.27</v>
      </c>
      <c r="C43" s="56">
        <f>B43/B8*C8</f>
        <v>4.3176343678133666E-2</v>
      </c>
    </row>
    <row r="44" spans="1:3" ht="26.25" thickBot="1">
      <c r="A44" s="21" t="s">
        <v>39</v>
      </c>
      <c r="B44" s="11">
        <v>151.27000000000001</v>
      </c>
      <c r="C44" s="56">
        <f>B44/B8*C8</f>
        <v>0.89838865312122151</v>
      </c>
    </row>
    <row r="45" spans="1:3" ht="15.75" thickBot="1">
      <c r="A45" s="31" t="s">
        <v>40</v>
      </c>
      <c r="B45" s="11">
        <v>4.16</v>
      </c>
      <c r="C45" s="56">
        <f>B45/B8*C8</f>
        <v>2.4706133383911425E-2</v>
      </c>
    </row>
    <row r="46" spans="1:3" ht="15.75" thickBot="1">
      <c r="A46" s="22" t="s">
        <v>41</v>
      </c>
      <c r="B46" s="11">
        <v>439.95</v>
      </c>
      <c r="C46" s="56">
        <f>B46/B8*C8</f>
        <v>2.612851774579767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45.758366663742621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15.222344199515177</v>
      </c>
    </row>
    <row r="49" spans="1:3" ht="15.75" thickBot="1">
      <c r="A49" s="35" t="s">
        <v>44</v>
      </c>
      <c r="B49" s="36"/>
      <c r="C49" s="53">
        <v>15.615399999999999</v>
      </c>
    </row>
    <row r="50" spans="1:3" ht="15.75" thickBot="1">
      <c r="A50" s="22" t="s">
        <v>45</v>
      </c>
      <c r="B50" s="37">
        <v>8128.6980000000003</v>
      </c>
      <c r="C50" s="53">
        <v>44.91384</v>
      </c>
    </row>
    <row r="51" spans="1:3" ht="15.75" thickBot="1">
      <c r="A51" s="21" t="s">
        <v>46</v>
      </c>
      <c r="B51" s="38"/>
      <c r="C51" s="53">
        <v>40.289499999999997</v>
      </c>
    </row>
    <row r="52" spans="1:3" ht="15.75" thickBot="1">
      <c r="A52" s="21" t="s">
        <v>47</v>
      </c>
      <c r="B52" s="38"/>
      <c r="C52" s="53">
        <f>C49+C50-C51</f>
        <v>20.239740000000005</v>
      </c>
    </row>
    <row r="53" spans="1:3" ht="15.75" thickBot="1">
      <c r="A53" s="22" t="s">
        <v>48</v>
      </c>
      <c r="B53" s="39">
        <f>B50/B8/12</f>
        <v>16.059923184523104</v>
      </c>
      <c r="C53" s="53">
        <f>C50/C8/12</f>
        <v>14.941397205588823</v>
      </c>
    </row>
    <row r="54" spans="1:3" ht="27">
      <c r="A54" s="46" t="s">
        <v>78</v>
      </c>
      <c r="B54" s="45"/>
      <c r="C54" s="53">
        <f>C53-C48</f>
        <v>-0.28094699392635469</v>
      </c>
    </row>
    <row r="55" spans="1:3" ht="27">
      <c r="A55" s="46" t="s">
        <v>79</v>
      </c>
      <c r="B55" s="45"/>
      <c r="C55" s="53">
        <f>C54*C8*12</f>
        <v>-0.84452666374262231</v>
      </c>
    </row>
    <row r="56" spans="1:3" ht="27">
      <c r="A56" s="46" t="s">
        <v>80</v>
      </c>
      <c r="B56" s="45"/>
      <c r="C56" s="53">
        <f>C51-C47</f>
        <v>-5.4688666637426238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58"/>
  <sheetViews>
    <sheetView topLeftCell="A7" workbookViewId="0">
      <selection activeCell="A26" sqref="A26"/>
    </sheetView>
  </sheetViews>
  <sheetFormatPr defaultRowHeight="15"/>
  <cols>
    <col min="1" max="1" width="63.28515625" customWidth="1"/>
    <col min="3" max="3" width="11.5703125" bestFit="1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66</v>
      </c>
      <c r="B4" s="64"/>
    </row>
    <row r="5" spans="1:3">
      <c r="A5" s="65" t="s">
        <v>2</v>
      </c>
      <c r="B5" s="65"/>
    </row>
    <row r="6" spans="1:3" ht="78.75">
      <c r="A6" s="1" t="s">
        <v>3</v>
      </c>
      <c r="B6" s="2" t="s">
        <v>4</v>
      </c>
      <c r="C6" s="52" t="s">
        <v>5</v>
      </c>
    </row>
    <row r="7" spans="1:3" ht="19.5" thickBot="1">
      <c r="A7" s="3" t="s">
        <v>6</v>
      </c>
      <c r="B7" s="4"/>
      <c r="C7" s="53"/>
    </row>
    <row r="8" spans="1:3" ht="26.25" thickBot="1">
      <c r="A8" s="6" t="s">
        <v>7</v>
      </c>
      <c r="B8" s="7">
        <v>42.179000000000002</v>
      </c>
      <c r="C8" s="54">
        <v>0.63390000000000002</v>
      </c>
    </row>
    <row r="9" spans="1:3" ht="19.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16.365768368145286</v>
      </c>
    </row>
    <row r="11" spans="1:3" ht="26.25" thickBot="1">
      <c r="A11" s="10" t="s">
        <v>10</v>
      </c>
      <c r="B11" s="11">
        <v>582.78</v>
      </c>
      <c r="C11" s="56">
        <f>B11/B8*C8</f>
        <v>8.7584874463595632</v>
      </c>
    </row>
    <row r="12" spans="1:3" ht="15.75" thickBot="1">
      <c r="A12" s="10" t="s">
        <v>11</v>
      </c>
      <c r="B12" s="12">
        <v>116.3</v>
      </c>
      <c r="C12" s="56">
        <f>B12/B8*C8</f>
        <v>1.7478501149861303</v>
      </c>
    </row>
    <row r="13" spans="1:3" ht="15.75" thickBot="1">
      <c r="A13" s="10" t="s">
        <v>12</v>
      </c>
      <c r="B13" s="12">
        <v>289</v>
      </c>
      <c r="C13" s="56">
        <f>B13/B8*C8</f>
        <v>4.3433248773086133</v>
      </c>
    </row>
    <row r="14" spans="1:3" ht="15.7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1.5161059294909789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30.660399675193815</v>
      </c>
    </row>
    <row r="17" spans="1:3" ht="26.25" thickBot="1">
      <c r="A17" s="10" t="s">
        <v>16</v>
      </c>
      <c r="B17" s="11">
        <v>747.64</v>
      </c>
      <c r="C17" s="56">
        <v>10.2761</v>
      </c>
    </row>
    <row r="18" spans="1:3" ht="15.75" thickBot="1">
      <c r="A18" s="17" t="s">
        <v>17</v>
      </c>
      <c r="B18" s="11">
        <v>172.51</v>
      </c>
      <c r="C18" s="56">
        <f>B18/B8*C8</f>
        <v>2.5926192892197539</v>
      </c>
    </row>
    <row r="19" spans="1:3" ht="16.5" thickBot="1">
      <c r="A19" s="18" t="s">
        <v>18</v>
      </c>
      <c r="B19" s="11">
        <v>110</v>
      </c>
      <c r="C19" s="56">
        <f>B19/B8*C8</f>
        <v>1.6531686384219635</v>
      </c>
    </row>
    <row r="20" spans="1:3" ht="15.75" thickBot="1">
      <c r="A20" s="17" t="s">
        <v>19</v>
      </c>
      <c r="B20" s="12">
        <v>339.7</v>
      </c>
      <c r="C20" s="56">
        <f>B20/B8*C8</f>
        <v>5.1052853315630999</v>
      </c>
    </row>
    <row r="21" spans="1:3" ht="15.75" thickBot="1">
      <c r="A21" s="19" t="s">
        <v>20</v>
      </c>
      <c r="B21" s="11">
        <v>365.911</v>
      </c>
      <c r="C21" s="56">
        <v>6.4359999999999999</v>
      </c>
    </row>
    <row r="22" spans="1:3" ht="15.75" thickBot="1">
      <c r="A22" s="20" t="s">
        <v>21</v>
      </c>
      <c r="B22" s="11">
        <v>36.83</v>
      </c>
      <c r="C22" s="56">
        <v>2.94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1.6572264159889993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27.761164994428505</v>
      </c>
    </row>
    <row r="28" spans="1:3" ht="26.25" thickBot="1">
      <c r="A28" s="24" t="s">
        <v>26</v>
      </c>
      <c r="B28" s="11">
        <v>273.58999999999997</v>
      </c>
      <c r="C28" s="56">
        <f>B28/B8*C8</f>
        <v>4.1117309798714992</v>
      </c>
    </row>
    <row r="29" spans="1:3" ht="15.75" thickBot="1">
      <c r="A29" s="24" t="s">
        <v>17</v>
      </c>
      <c r="B29" s="11">
        <v>55.18</v>
      </c>
      <c r="C29" s="56">
        <f>B29/B8*C8</f>
        <v>0.82928950425567227</v>
      </c>
    </row>
    <row r="30" spans="1:3" ht="15.75" thickBot="1">
      <c r="A30" s="24" t="s">
        <v>19</v>
      </c>
      <c r="B30" s="25">
        <v>72.3</v>
      </c>
      <c r="C30" s="56">
        <f>B30/B8*C8</f>
        <v>1.0865826596173451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21.190315607292728</v>
      </c>
    </row>
    <row r="33" spans="1:3" ht="15.75" thickBot="1">
      <c r="A33" s="24" t="s">
        <v>29</v>
      </c>
      <c r="B33" s="12">
        <v>12.686999999999999</v>
      </c>
      <c r="C33" s="56">
        <f>B33/B8*C8</f>
        <v>0.19067045923326775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0.35257578415799329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3.0230000000000001</v>
      </c>
    </row>
    <row r="37" spans="1:3" ht="15.75" thickBot="1">
      <c r="A37" s="21" t="s">
        <v>32</v>
      </c>
      <c r="B37" s="11">
        <v>44.869</v>
      </c>
      <c r="C37" s="56">
        <v>0.47099999999999997</v>
      </c>
    </row>
    <row r="38" spans="1:3" ht="15.75" thickBot="1">
      <c r="A38" s="21" t="s">
        <v>33</v>
      </c>
      <c r="B38" s="11">
        <v>68.804000000000002</v>
      </c>
      <c r="C38" s="56">
        <v>0</v>
      </c>
    </row>
    <row r="39" spans="1:3" ht="15.75" thickBot="1">
      <c r="A39" s="21" t="s">
        <v>34</v>
      </c>
      <c r="B39" s="11">
        <v>284.48500000000001</v>
      </c>
      <c r="C39" s="56">
        <v>2.552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39.678902795229845</v>
      </c>
    </row>
    <row r="41" spans="1:3" ht="15.75" thickBot="1">
      <c r="A41" s="22" t="s">
        <v>36</v>
      </c>
      <c r="B41" s="12">
        <v>1984.4</v>
      </c>
      <c r="C41" s="56">
        <f>B41/B8*C8</f>
        <v>29.823162237132223</v>
      </c>
    </row>
    <row r="42" spans="1:3" ht="15.75" thickBot="1">
      <c r="A42" s="21" t="s">
        <v>84</v>
      </c>
      <c r="B42" s="11">
        <v>53.14</v>
      </c>
      <c r="C42" s="56">
        <f>B42/B8*C8</f>
        <v>0.79863074041584681</v>
      </c>
    </row>
    <row r="43" spans="1:3" ht="15.75" thickBot="1">
      <c r="A43" s="21" t="s">
        <v>38</v>
      </c>
      <c r="B43" s="11">
        <v>7.27</v>
      </c>
      <c r="C43" s="56">
        <f>B43/B8*C8</f>
        <v>0.10925941819388794</v>
      </c>
    </row>
    <row r="44" spans="1:3" ht="26.25" thickBot="1">
      <c r="A44" s="21" t="s">
        <v>39</v>
      </c>
      <c r="B44" s="11">
        <v>151.27000000000001</v>
      </c>
      <c r="C44" s="56">
        <f>B44/B8*C8</f>
        <v>2.2734074539462767</v>
      </c>
    </row>
    <row r="45" spans="1:3" ht="15.75" thickBot="1">
      <c r="A45" s="31" t="s">
        <v>40</v>
      </c>
      <c r="B45" s="11">
        <v>4.16</v>
      </c>
      <c r="C45" s="56">
        <f>B45/B8*C8</f>
        <v>6.2519832143957899E-2</v>
      </c>
    </row>
    <row r="46" spans="1:3" ht="15.75" thickBot="1">
      <c r="A46" s="22" t="s">
        <v>41</v>
      </c>
      <c r="B46" s="11">
        <v>439.95</v>
      </c>
      <c r="C46" s="56">
        <f>B46/B8*C8</f>
        <v>6.6119231133976619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117.48923583299745</v>
      </c>
    </row>
    <row r="48" spans="1:3" ht="16.5" thickBot="1">
      <c r="A48" s="33" t="s">
        <v>43</v>
      </c>
      <c r="B48" s="34">
        <f>B47/B8/12</f>
        <v>16.322085635031648</v>
      </c>
      <c r="C48" s="58">
        <f>C47/C8/12</f>
        <v>15.445290507571835</v>
      </c>
    </row>
    <row r="49" spans="1:3" ht="15.75" thickBot="1">
      <c r="A49" s="35" t="s">
        <v>44</v>
      </c>
      <c r="B49" s="36"/>
      <c r="C49" s="53">
        <v>66.005380000000002</v>
      </c>
    </row>
    <row r="50" spans="1:3" ht="15.75" thickBot="1">
      <c r="A50" s="22" t="s">
        <v>45</v>
      </c>
      <c r="B50" s="37">
        <v>8128.6980000000003</v>
      </c>
      <c r="C50" s="53">
        <v>130.72301999999999</v>
      </c>
    </row>
    <row r="51" spans="1:3" ht="15.75" thickBot="1">
      <c r="A51" s="21" t="s">
        <v>46</v>
      </c>
      <c r="B51" s="38"/>
      <c r="C51" s="53">
        <v>132.30512999999999</v>
      </c>
    </row>
    <row r="52" spans="1:3" ht="15.75" thickBot="1">
      <c r="A52" s="21" t="s">
        <v>47</v>
      </c>
      <c r="B52" s="38"/>
      <c r="C52" s="53">
        <f>C49+C50-C51</f>
        <v>64.423270000000002</v>
      </c>
    </row>
    <row r="53" spans="1:3" ht="15.75" thickBot="1">
      <c r="A53" s="22" t="s">
        <v>48</v>
      </c>
      <c r="B53" s="39">
        <f>B50/B8/12</f>
        <v>16.059923184523104</v>
      </c>
      <c r="C53" s="53"/>
    </row>
    <row r="54" spans="1:3" ht="27">
      <c r="A54" s="46" t="s">
        <v>78</v>
      </c>
      <c r="B54" s="45"/>
      <c r="C54" s="53">
        <f>C53-C48</f>
        <v>-15.445290507571835</v>
      </c>
    </row>
    <row r="55" spans="1:3" ht="27">
      <c r="A55" s="46" t="s">
        <v>79</v>
      </c>
      <c r="B55" s="45"/>
      <c r="C55" s="53">
        <f>C54*C8*12</f>
        <v>-117.48923583299742</v>
      </c>
    </row>
    <row r="56" spans="1:3" ht="27">
      <c r="A56" s="46" t="s">
        <v>80</v>
      </c>
      <c r="B56" s="45"/>
      <c r="C56" s="53">
        <f>C51-C47</f>
        <v>14.81589416700254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58"/>
  <sheetViews>
    <sheetView topLeftCell="A22" workbookViewId="0">
      <selection activeCell="B31" sqref="B31"/>
    </sheetView>
  </sheetViews>
  <sheetFormatPr defaultRowHeight="15"/>
  <cols>
    <col min="1" max="1" width="63.5703125" customWidth="1"/>
    <col min="3" max="3" width="9.5703125" bestFit="1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67</v>
      </c>
      <c r="B4" s="64"/>
    </row>
    <row r="5" spans="1:3">
      <c r="A5" s="65" t="s">
        <v>2</v>
      </c>
      <c r="B5" s="65"/>
    </row>
    <row r="6" spans="1:3" ht="78.75">
      <c r="A6" s="1" t="s">
        <v>3</v>
      </c>
      <c r="B6" s="2" t="s">
        <v>4</v>
      </c>
      <c r="C6" s="52" t="s">
        <v>5</v>
      </c>
    </row>
    <row r="7" spans="1:3" ht="19.5" thickBot="1">
      <c r="A7" s="3" t="s">
        <v>6</v>
      </c>
      <c r="B7" s="4"/>
      <c r="C7" s="53"/>
    </row>
    <row r="8" spans="1:3" ht="26.25" thickBot="1">
      <c r="A8" s="6" t="s">
        <v>7</v>
      </c>
      <c r="B8" s="7">
        <v>42.179000000000002</v>
      </c>
      <c r="C8" s="54">
        <v>0.39750000000000002</v>
      </c>
    </row>
    <row r="9" spans="1:3" ht="19.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10.262490812963796</v>
      </c>
    </row>
    <row r="11" spans="1:3" ht="26.25" thickBot="1">
      <c r="A11" s="10" t="s">
        <v>10</v>
      </c>
      <c r="B11" s="11">
        <v>582.78</v>
      </c>
      <c r="C11" s="56">
        <f>B11/B8*C8</f>
        <v>5.4921892410915385</v>
      </c>
    </row>
    <row r="12" spans="1:3" ht="15.75" thickBot="1">
      <c r="A12" s="10" t="s">
        <v>11</v>
      </c>
      <c r="B12" s="12">
        <v>116.3</v>
      </c>
      <c r="C12" s="56">
        <f>B12/B8*C8</f>
        <v>1.096025273240238</v>
      </c>
    </row>
    <row r="13" spans="1:3" ht="15.75" thickBot="1">
      <c r="A13" s="10" t="s">
        <v>12</v>
      </c>
      <c r="B13" s="12">
        <v>289</v>
      </c>
      <c r="C13" s="56">
        <f>B13/B8*C8</f>
        <v>2.7235709713364469</v>
      </c>
    </row>
    <row r="14" spans="1:3" ht="15.7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0.95070532729557355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21.774306249555465</v>
      </c>
    </row>
    <row r="17" spans="1:3" ht="26.25" thickBot="1">
      <c r="A17" s="10" t="s">
        <v>16</v>
      </c>
      <c r="B17" s="11">
        <v>747.64</v>
      </c>
      <c r="C17" s="56">
        <v>6.5658000000000003</v>
      </c>
    </row>
    <row r="18" spans="1:3" ht="15.75" thickBot="1">
      <c r="A18" s="17" t="s">
        <v>17</v>
      </c>
      <c r="B18" s="11">
        <v>172.51</v>
      </c>
      <c r="C18" s="56">
        <f>B18/B8*C8</f>
        <v>1.625755115104673</v>
      </c>
    </row>
    <row r="19" spans="1:3" ht="16.5" thickBot="1">
      <c r="A19" s="18" t="s">
        <v>18</v>
      </c>
      <c r="B19" s="11">
        <v>110</v>
      </c>
      <c r="C19" s="56">
        <f>B19/B8*C8</f>
        <v>1.036653310889305</v>
      </c>
    </row>
    <row r="20" spans="1:3" ht="15.75" thickBot="1">
      <c r="A20" s="17" t="s">
        <v>19</v>
      </c>
      <c r="B20" s="12">
        <v>339.7</v>
      </c>
      <c r="C20" s="56">
        <v>8.423</v>
      </c>
    </row>
    <row r="21" spans="1:3" ht="15.75" thickBot="1">
      <c r="A21" s="19" t="s">
        <v>20</v>
      </c>
      <c r="B21" s="11">
        <v>365.911</v>
      </c>
      <c r="C21" s="56">
        <v>2.6038999999999999</v>
      </c>
    </row>
    <row r="22" spans="1:3" ht="15.75" thickBot="1">
      <c r="A22" s="20" t="s">
        <v>21</v>
      </c>
      <c r="B22" s="11">
        <v>36.83</v>
      </c>
      <c r="C22" s="56">
        <v>0.48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1.039197823561488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84.722958053770839</v>
      </c>
    </row>
    <row r="28" spans="1:3" ht="26.25" thickBot="1">
      <c r="A28" s="24" t="s">
        <v>26</v>
      </c>
      <c r="B28" s="11">
        <v>273.58999999999997</v>
      </c>
      <c r="C28" s="56">
        <f>B28/B8*C8</f>
        <v>2.5783452666018629</v>
      </c>
    </row>
    <row r="29" spans="1:3" ht="15.75" thickBot="1">
      <c r="A29" s="24" t="s">
        <v>17</v>
      </c>
      <c r="B29" s="11">
        <v>55.18</v>
      </c>
      <c r="C29" s="56">
        <f>B29/B8*C8</f>
        <v>0.52002299722610779</v>
      </c>
    </row>
    <row r="30" spans="1:3" ht="15.75" thickBot="1">
      <c r="A30" s="24" t="s">
        <v>19</v>
      </c>
      <c r="B30" s="25">
        <v>72.3</v>
      </c>
      <c r="C30" s="56">
        <f>B30/B8*C8</f>
        <v>0.68136394888451601</v>
      </c>
    </row>
    <row r="31" spans="1:3" ht="15.75" thickBot="1">
      <c r="A31" s="24" t="s">
        <v>27</v>
      </c>
      <c r="B31" s="26">
        <v>85.655000000000001</v>
      </c>
      <c r="C31" s="57">
        <v>67.314750000000004</v>
      </c>
    </row>
    <row r="32" spans="1:3" ht="15.75" thickBot="1">
      <c r="A32" s="24" t="s">
        <v>28</v>
      </c>
      <c r="B32" s="11">
        <v>1409.98</v>
      </c>
      <c r="C32" s="56">
        <f>B32/B8*C8</f>
        <v>13.287822138979113</v>
      </c>
    </row>
    <row r="33" spans="1:3" ht="15.75" thickBot="1">
      <c r="A33" s="24" t="s">
        <v>29</v>
      </c>
      <c r="B33" s="12">
        <v>12.686999999999999</v>
      </c>
      <c r="C33" s="56">
        <f>B33/B8*C8</f>
        <v>0.11956382322956922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0.22108987884966452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10.86614</v>
      </c>
    </row>
    <row r="37" spans="1:3" ht="15.75" thickBot="1">
      <c r="A37" s="21" t="s">
        <v>32</v>
      </c>
      <c r="B37" s="11">
        <v>44.869</v>
      </c>
      <c r="C37" s="56">
        <v>1.88304</v>
      </c>
    </row>
    <row r="38" spans="1:3" ht="15.75" thickBot="1">
      <c r="A38" s="21" t="s">
        <v>33</v>
      </c>
      <c r="B38" s="11">
        <v>68.804000000000002</v>
      </c>
      <c r="C38" s="56">
        <v>1.3821000000000001</v>
      </c>
    </row>
    <row r="39" spans="1:3" ht="15.75" thickBot="1">
      <c r="A39" s="21" t="s">
        <v>34</v>
      </c>
      <c r="B39" s="11">
        <v>284.48500000000001</v>
      </c>
      <c r="C39" s="56">
        <v>7.601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24.881470044334861</v>
      </c>
    </row>
    <row r="41" spans="1:3" ht="15.75" thickBot="1">
      <c r="A41" s="22" t="s">
        <v>36</v>
      </c>
      <c r="B41" s="12">
        <v>1984.4</v>
      </c>
      <c r="C41" s="56">
        <f>B41/B8*C8</f>
        <v>18.701225728443067</v>
      </c>
    </row>
    <row r="42" spans="1:3" ht="15.75" thickBot="1">
      <c r="A42" s="21" t="s">
        <v>84</v>
      </c>
      <c r="B42" s="11">
        <v>53.14</v>
      </c>
      <c r="C42" s="56">
        <f>B42/B8*C8</f>
        <v>0.50079779036961525</v>
      </c>
    </row>
    <row r="43" spans="1:3" ht="15.75" thickBot="1">
      <c r="A43" s="21" t="s">
        <v>38</v>
      </c>
      <c r="B43" s="11">
        <v>7.27</v>
      </c>
      <c r="C43" s="56">
        <f>B43/B8*C8</f>
        <v>6.8513359728774981E-2</v>
      </c>
    </row>
    <row r="44" spans="1:3" ht="26.25" thickBot="1">
      <c r="A44" s="21" t="s">
        <v>39</v>
      </c>
      <c r="B44" s="11">
        <v>151.27000000000001</v>
      </c>
      <c r="C44" s="56">
        <f>B44/B8*C8</f>
        <v>1.4255867848929564</v>
      </c>
    </row>
    <row r="45" spans="1:3" ht="15.75" thickBot="1">
      <c r="A45" s="31" t="s">
        <v>40</v>
      </c>
      <c r="B45" s="11">
        <v>4.16</v>
      </c>
      <c r="C45" s="56">
        <f>B45/B8*C8</f>
        <v>3.9204343393631901E-2</v>
      </c>
    </row>
    <row r="46" spans="1:3" ht="15.75" thickBot="1">
      <c r="A46" s="22" t="s">
        <v>41</v>
      </c>
      <c r="B46" s="11">
        <v>439.95</v>
      </c>
      <c r="C46" s="56">
        <f>B46/B8*C8</f>
        <v>4.1461420375068165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152.50736516062497</v>
      </c>
    </row>
    <row r="48" spans="1:3" ht="16.5" thickBot="1">
      <c r="A48" s="33" t="s">
        <v>43</v>
      </c>
      <c r="B48" s="34">
        <f>B47/B8/12</f>
        <v>16.322085635031648</v>
      </c>
      <c r="C48" s="58">
        <f>C47/C8/12</f>
        <v>31.972193954009427</v>
      </c>
    </row>
    <row r="49" spans="1:3" ht="15.75" thickBot="1">
      <c r="A49" s="35" t="s">
        <v>44</v>
      </c>
      <c r="B49" s="36"/>
      <c r="C49" s="53">
        <v>118.42968999999999</v>
      </c>
    </row>
    <row r="50" spans="1:3" ht="15.75" thickBot="1">
      <c r="A50" s="22" t="s">
        <v>45</v>
      </c>
      <c r="B50" s="37">
        <v>8128.6980000000003</v>
      </c>
      <c r="C50" s="53">
        <v>144.0222</v>
      </c>
    </row>
    <row r="51" spans="1:3" ht="15.75" thickBot="1">
      <c r="A51" s="21" t="s">
        <v>46</v>
      </c>
      <c r="B51" s="38"/>
      <c r="C51" s="53">
        <v>85.695629999999994</v>
      </c>
    </row>
    <row r="52" spans="1:3" ht="15.75" thickBot="1">
      <c r="A52" s="21" t="s">
        <v>47</v>
      </c>
      <c r="B52" s="38"/>
      <c r="C52" s="53">
        <v>172.99158</v>
      </c>
    </row>
    <row r="53" spans="1:3" ht="15.75" thickBot="1">
      <c r="A53" s="22" t="s">
        <v>48</v>
      </c>
      <c r="B53" s="39">
        <f>B50/B8/12</f>
        <v>16.059923184523104</v>
      </c>
      <c r="C53" s="53">
        <f>C50/C8/12</f>
        <v>30.193333333333332</v>
      </c>
    </row>
    <row r="54" spans="1:3" ht="27">
      <c r="A54" s="46" t="s">
        <v>78</v>
      </c>
      <c r="B54" s="45"/>
      <c r="C54" s="53">
        <f>C53-C48</f>
        <v>-1.7788606206760953</v>
      </c>
    </row>
    <row r="55" spans="1:3" ht="27">
      <c r="A55" s="46" t="s">
        <v>79</v>
      </c>
      <c r="B55" s="45"/>
      <c r="C55" s="53">
        <f>C54*C8*12</f>
        <v>-8.4851651606249749</v>
      </c>
    </row>
    <row r="56" spans="1:3" ht="27">
      <c r="A56" s="46" t="s">
        <v>80</v>
      </c>
      <c r="B56" s="45"/>
      <c r="C56" s="53">
        <f>C51-C47</f>
        <v>-66.811735160624977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58"/>
  <sheetViews>
    <sheetView topLeftCell="A37" workbookViewId="0">
      <selection activeCell="C56" sqref="C56"/>
    </sheetView>
  </sheetViews>
  <sheetFormatPr defaultRowHeight="15"/>
  <cols>
    <col min="1" max="1" width="52.5703125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68</v>
      </c>
      <c r="B4" s="64"/>
    </row>
    <row r="5" spans="1:3">
      <c r="A5" s="65" t="s">
        <v>2</v>
      </c>
      <c r="B5" s="65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3.456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89.225580502145604</v>
      </c>
    </row>
    <row r="11" spans="1:3" ht="26.25" thickBot="1">
      <c r="A11" s="10" t="s">
        <v>10</v>
      </c>
      <c r="B11" s="11">
        <v>582.78</v>
      </c>
      <c r="C11" s="56">
        <f>B11/B8*C8</f>
        <v>47.750958533867561</v>
      </c>
    </row>
    <row r="12" spans="1:3" ht="15.75" thickBot="1">
      <c r="A12" s="10" t="s">
        <v>11</v>
      </c>
      <c r="B12" s="12">
        <v>116.3</v>
      </c>
      <c r="C12" s="56">
        <f>B12/B8*C8</f>
        <v>9.5292159605490863</v>
      </c>
    </row>
    <row r="13" spans="1:3" ht="15.75" thickBot="1">
      <c r="A13" s="10" t="s">
        <v>12</v>
      </c>
      <c r="B13" s="12">
        <v>289</v>
      </c>
      <c r="C13" s="56">
        <f>B13/B8*C8</f>
        <v>23.679651011166694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8.2657549965622703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161.89686524099668</v>
      </c>
    </row>
    <row r="17" spans="1:3" ht="26.25" thickBot="1">
      <c r="A17" s="10" t="s">
        <v>16</v>
      </c>
      <c r="B17" s="11">
        <v>747.64</v>
      </c>
      <c r="C17" s="56">
        <f>B17/B8*C8</f>
        <v>61.259011356362166</v>
      </c>
    </row>
    <row r="18" spans="1:3" ht="15.75" thickBot="1">
      <c r="A18" s="17" t="s">
        <v>17</v>
      </c>
      <c r="B18" s="11">
        <v>172.51</v>
      </c>
      <c r="C18" s="56">
        <f>B18/B8*C8</f>
        <v>14.134867113966665</v>
      </c>
    </row>
    <row r="19" spans="1:3" ht="16.5" thickBot="1">
      <c r="A19" s="18" t="s">
        <v>18</v>
      </c>
      <c r="B19" s="11">
        <v>110</v>
      </c>
      <c r="C19" s="56">
        <f>B19/B8*C8</f>
        <v>9.0130159558073917</v>
      </c>
    </row>
    <row r="20" spans="1:3" ht="15.75" thickBot="1">
      <c r="A20" s="17" t="s">
        <v>19</v>
      </c>
      <c r="B20" s="12">
        <v>339.7</v>
      </c>
      <c r="C20" s="56">
        <f>B20/B8*C8</f>
        <v>27.833832001707009</v>
      </c>
    </row>
    <row r="21" spans="1:3" ht="15.75" thickBot="1">
      <c r="A21" s="19" t="s">
        <v>20</v>
      </c>
      <c r="B21" s="11">
        <v>365.911</v>
      </c>
      <c r="C21" s="56">
        <v>36.331000000000003</v>
      </c>
    </row>
    <row r="22" spans="1:3" ht="15.75" thickBot="1">
      <c r="A22" s="20" t="s">
        <v>21</v>
      </c>
      <c r="B22" s="11">
        <v>36.83</v>
      </c>
      <c r="C22" s="56">
        <v>4.29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9.0351388131534645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151.35287304108678</v>
      </c>
    </row>
    <row r="28" spans="1:3" ht="26.25" thickBot="1">
      <c r="A28" s="24" t="s">
        <v>26</v>
      </c>
      <c r="B28" s="11">
        <v>273.58999999999997</v>
      </c>
      <c r="C28" s="56">
        <f>B28/B8*C8</f>
        <v>22.417009412266765</v>
      </c>
    </row>
    <row r="29" spans="1:3" ht="15.75" thickBot="1">
      <c r="A29" s="24" t="s">
        <v>17</v>
      </c>
      <c r="B29" s="11">
        <v>55.18</v>
      </c>
      <c r="C29" s="56">
        <f>B29/B8*C8</f>
        <v>4.5212565494677444</v>
      </c>
    </row>
    <row r="30" spans="1:3" ht="15.75" thickBot="1">
      <c r="A30" s="24" t="s">
        <v>19</v>
      </c>
      <c r="B30" s="25">
        <v>72.3</v>
      </c>
      <c r="C30" s="56">
        <f>B30/B8*C8</f>
        <v>5.9240095782261308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115.52883852153916</v>
      </c>
    </row>
    <row r="33" spans="1:3" ht="15.75" thickBot="1">
      <c r="A33" s="24" t="s">
        <v>29</v>
      </c>
      <c r="B33" s="12">
        <v>12.686999999999999</v>
      </c>
      <c r="C33" s="56">
        <f>B33/B8*C8</f>
        <v>1.039528485739349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1.9222304938476491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20.29956</v>
      </c>
    </row>
    <row r="37" spans="1:3" ht="15.75" thickBot="1">
      <c r="A37" s="21" t="s">
        <v>32</v>
      </c>
      <c r="B37" s="11">
        <v>44.869</v>
      </c>
      <c r="C37" s="56">
        <v>2.7135600000000002</v>
      </c>
    </row>
    <row r="38" spans="1:3" ht="15.75" thickBot="1">
      <c r="A38" s="21" t="s">
        <v>33</v>
      </c>
      <c r="B38" s="11">
        <v>68.804000000000002</v>
      </c>
      <c r="C38" s="56">
        <v>0</v>
      </c>
    </row>
    <row r="39" spans="1:3" ht="15.75" thickBot="1">
      <c r="A39" s="21" t="s">
        <v>34</v>
      </c>
      <c r="B39" s="11">
        <v>284.48500000000001</v>
      </c>
      <c r="C39" s="56">
        <v>17.585999999999999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216.32795087602832</v>
      </c>
    </row>
    <row r="41" spans="1:3" ht="15.75" thickBot="1">
      <c r="A41" s="22" t="s">
        <v>36</v>
      </c>
      <c r="B41" s="12">
        <v>1984.4</v>
      </c>
      <c r="C41" s="56">
        <f>B41/B8*C8</f>
        <v>162.59480784276536</v>
      </c>
    </row>
    <row r="42" spans="1:3" ht="15.75" thickBot="1">
      <c r="A42" s="21" t="s">
        <v>84</v>
      </c>
      <c r="B42" s="11">
        <v>53.14</v>
      </c>
      <c r="C42" s="56">
        <f>B42/B8*C8</f>
        <v>4.354106071741862</v>
      </c>
    </row>
    <row r="43" spans="1:3" ht="15.75" thickBot="1">
      <c r="A43" s="21" t="s">
        <v>38</v>
      </c>
      <c r="B43" s="11">
        <v>7.27</v>
      </c>
      <c r="C43" s="56">
        <f>B43/B8*C8</f>
        <v>0.59567841817017941</v>
      </c>
    </row>
    <row r="44" spans="1:3" ht="26.25" thickBot="1">
      <c r="A44" s="21" t="s">
        <v>39</v>
      </c>
      <c r="B44" s="11">
        <v>151.27000000000001</v>
      </c>
      <c r="C44" s="56">
        <f>B44/B8*C8</f>
        <v>12.394535669408947</v>
      </c>
    </row>
    <row r="45" spans="1:3" ht="15.75" thickBot="1">
      <c r="A45" s="31" t="s">
        <v>40</v>
      </c>
      <c r="B45" s="11">
        <v>4.16</v>
      </c>
      <c r="C45" s="56">
        <f>B45/B8*C8</f>
        <v>0.34085587614689772</v>
      </c>
    </row>
    <row r="46" spans="1:3" ht="15.75" thickBot="1">
      <c r="A46" s="22" t="s">
        <v>41</v>
      </c>
      <c r="B46" s="11">
        <v>439.95</v>
      </c>
      <c r="C46" s="56">
        <f>B46/B8*C8</f>
        <v>36.047966997795108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639.10282966025738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15.410465607162841</v>
      </c>
    </row>
    <row r="49" spans="1:3" ht="15.75" thickBot="1">
      <c r="A49" s="35" t="s">
        <v>44</v>
      </c>
      <c r="B49" s="36"/>
      <c r="C49" s="53">
        <v>167.46843999999999</v>
      </c>
    </row>
    <row r="50" spans="1:3" ht="15.75" thickBot="1">
      <c r="A50" s="22" t="s">
        <v>45</v>
      </c>
      <c r="B50" s="37">
        <v>8128.6980000000003</v>
      </c>
      <c r="C50" s="53">
        <v>736.73667999999998</v>
      </c>
    </row>
    <row r="51" spans="1:3" ht="15.75" thickBot="1">
      <c r="A51" s="21" t="s">
        <v>46</v>
      </c>
      <c r="B51" s="38"/>
      <c r="C51" s="53">
        <v>701.59849999999994</v>
      </c>
    </row>
    <row r="52" spans="1:3" ht="15.75" thickBot="1">
      <c r="A52" s="21" t="s">
        <v>47</v>
      </c>
      <c r="B52" s="38"/>
      <c r="C52" s="53">
        <f>C49+C50-C51</f>
        <v>202.60662000000002</v>
      </c>
    </row>
    <row r="53" spans="1:3" ht="15.75" thickBot="1">
      <c r="A53" s="22" t="s">
        <v>48</v>
      </c>
      <c r="B53" s="50">
        <f>B50/B8/12</f>
        <v>16.059923184523104</v>
      </c>
      <c r="C53" s="61">
        <f>C50/C8/12</f>
        <v>17.764676890432099</v>
      </c>
    </row>
    <row r="54" spans="1:3" ht="27">
      <c r="A54" s="46" t="s">
        <v>78</v>
      </c>
      <c r="B54" s="45"/>
      <c r="C54" s="53">
        <f>C53-C48</f>
        <v>2.3542112832692581</v>
      </c>
    </row>
    <row r="55" spans="1:3" ht="27">
      <c r="A55" s="46" t="s">
        <v>79</v>
      </c>
      <c r="B55" s="45"/>
      <c r="C55" s="53">
        <f>C54*C8*12</f>
        <v>97.633850339742665</v>
      </c>
    </row>
    <row r="56" spans="1:3" ht="27">
      <c r="A56" s="46" t="s">
        <v>80</v>
      </c>
      <c r="B56" s="45"/>
      <c r="C56" s="53">
        <f>C51-C47</f>
        <v>62.49567033974256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58"/>
  <sheetViews>
    <sheetView topLeftCell="A34" workbookViewId="0">
      <selection activeCell="C56" sqref="C56"/>
    </sheetView>
  </sheetViews>
  <sheetFormatPr defaultRowHeight="15"/>
  <cols>
    <col min="1" max="1" width="63.140625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69</v>
      </c>
      <c r="B4" s="64"/>
    </row>
    <row r="5" spans="1:3">
      <c r="A5" s="65" t="s">
        <v>2</v>
      </c>
      <c r="B5" s="65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3"/>
    </row>
    <row r="8" spans="1:3" ht="26.25" thickBot="1">
      <c r="A8" s="6" t="s">
        <v>7</v>
      </c>
      <c r="B8" s="7">
        <v>42.179000000000002</v>
      </c>
      <c r="C8" s="54">
        <v>3.23597</v>
      </c>
    </row>
    <row r="9" spans="1:3" ht="19.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83.544936845349568</v>
      </c>
    </row>
    <row r="11" spans="1:3" ht="26.25" thickBot="1">
      <c r="A11" s="10" t="s">
        <v>10</v>
      </c>
      <c r="B11" s="11">
        <v>582.78</v>
      </c>
      <c r="C11" s="56">
        <f>B11/B8*C8</f>
        <v>44.71084180753455</v>
      </c>
    </row>
    <row r="12" spans="1:3" ht="15.75" thickBot="1">
      <c r="A12" s="10" t="s">
        <v>11</v>
      </c>
      <c r="B12" s="12">
        <v>116.3</v>
      </c>
      <c r="C12" s="56">
        <f>B12/B8*C8</f>
        <v>8.922528058986698</v>
      </c>
    </row>
    <row r="13" spans="1:3" ht="15.75" thickBot="1">
      <c r="A13" s="10" t="s">
        <v>12</v>
      </c>
      <c r="B13" s="12">
        <v>289</v>
      </c>
      <c r="C13" s="56">
        <f>B13/B8*C8</f>
        <v>22.172060266957491</v>
      </c>
    </row>
    <row r="14" spans="1:3" ht="15.7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7.7395067118708356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155.81229533677896</v>
      </c>
    </row>
    <row r="17" spans="1:3" ht="26.25" thickBot="1">
      <c r="A17" s="10" t="s">
        <v>16</v>
      </c>
      <c r="B17" s="11">
        <v>747.64</v>
      </c>
      <c r="C17" s="56">
        <f>B17/B8*C8</f>
        <v>57.358889750823863</v>
      </c>
    </row>
    <row r="18" spans="1:3" ht="15.75" thickBot="1">
      <c r="A18" s="17" t="s">
        <v>17</v>
      </c>
      <c r="B18" s="11">
        <v>172.51</v>
      </c>
      <c r="C18" s="56">
        <f>B18/B8*C8</f>
        <v>13.234955420944072</v>
      </c>
    </row>
    <row r="19" spans="1:3" ht="16.5" thickBot="1">
      <c r="A19" s="18" t="s">
        <v>18</v>
      </c>
      <c r="B19" s="11">
        <v>110</v>
      </c>
      <c r="C19" s="56">
        <f>B19/B8*C8</f>
        <v>8.4391924891533687</v>
      </c>
    </row>
    <row r="20" spans="1:3" ht="15.75" thickBot="1">
      <c r="A20" s="17" t="s">
        <v>19</v>
      </c>
      <c r="B20" s="12">
        <v>339.7</v>
      </c>
      <c r="C20" s="56">
        <f>B20/B8*C8</f>
        <v>26.061760805139997</v>
      </c>
    </row>
    <row r="21" spans="1:3" ht="15.75" thickBot="1">
      <c r="A21" s="19" t="s">
        <v>20</v>
      </c>
      <c r="B21" s="11">
        <v>365.911</v>
      </c>
      <c r="C21" s="56">
        <v>38.077590000000001</v>
      </c>
    </row>
    <row r="22" spans="1:3" ht="15.75" thickBot="1">
      <c r="A22" s="20" t="s">
        <v>21</v>
      </c>
      <c r="B22" s="11">
        <v>36.83</v>
      </c>
      <c r="C22" s="56">
        <v>4.18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8.4599068707176546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141.71682771260581</v>
      </c>
    </row>
    <row r="28" spans="1:3" ht="26.25" thickBot="1">
      <c r="A28" s="24" t="s">
        <v>26</v>
      </c>
      <c r="B28" s="11">
        <v>273.58999999999997</v>
      </c>
      <c r="C28" s="56">
        <f>B28/B8*C8</f>
        <v>20.989806119158818</v>
      </c>
    </row>
    <row r="29" spans="1:3" ht="15.75" thickBot="1">
      <c r="A29" s="24" t="s">
        <v>17</v>
      </c>
      <c r="B29" s="11">
        <v>55.18</v>
      </c>
      <c r="C29" s="56">
        <f>B29/B8*C8</f>
        <v>4.2334058322862091</v>
      </c>
    </row>
    <row r="30" spans="1:3" ht="15.75" thickBot="1">
      <c r="A30" s="24" t="s">
        <v>19</v>
      </c>
      <c r="B30" s="25">
        <v>72.3</v>
      </c>
      <c r="C30" s="56">
        <f>B30/B8*C8</f>
        <v>5.5468510633253514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108.1735693259679</v>
      </c>
    </row>
    <row r="33" spans="1:3" ht="15.75" thickBot="1">
      <c r="A33" s="24" t="s">
        <v>29</v>
      </c>
      <c r="B33" s="12">
        <v>12.686999999999999</v>
      </c>
      <c r="C33" s="56">
        <f>B33/B8*C8</f>
        <v>0.97334577372626185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1.799849598141255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8.4228500000000004</v>
      </c>
    </row>
    <row r="37" spans="1:3" ht="15.75" thickBot="1">
      <c r="A37" s="21" t="s">
        <v>32</v>
      </c>
      <c r="B37" s="11">
        <v>44.869</v>
      </c>
      <c r="C37" s="56">
        <v>2.7549999999999999</v>
      </c>
    </row>
    <row r="38" spans="1:3" ht="15.75" thickBot="1">
      <c r="A38" s="21" t="s">
        <v>33</v>
      </c>
      <c r="B38" s="11">
        <v>68.804000000000002</v>
      </c>
      <c r="C38" s="56">
        <v>0</v>
      </c>
    </row>
    <row r="39" spans="1:3" ht="15.75" thickBot="1">
      <c r="A39" s="21" t="s">
        <v>34</v>
      </c>
      <c r="B39" s="11">
        <v>284.48500000000001</v>
      </c>
      <c r="C39" s="56">
        <v>5.6678499999999996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202.55519652670762</v>
      </c>
    </row>
    <row r="41" spans="1:3" ht="15.75" thickBot="1">
      <c r="A41" s="22" t="s">
        <v>36</v>
      </c>
      <c r="B41" s="12">
        <v>1984.4</v>
      </c>
      <c r="C41" s="56">
        <f>B41/B8*C8</f>
        <v>152.24303250432681</v>
      </c>
    </row>
    <row r="42" spans="1:3" ht="15.75" thickBot="1">
      <c r="A42" s="21" t="s">
        <v>84</v>
      </c>
      <c r="B42" s="11">
        <v>53.14</v>
      </c>
      <c r="C42" s="56">
        <f>B42/B8*C8</f>
        <v>4.0768971715782731</v>
      </c>
    </row>
    <row r="43" spans="1:3" ht="15.75" thickBot="1">
      <c r="A43" s="21" t="s">
        <v>38</v>
      </c>
      <c r="B43" s="11">
        <v>7.27</v>
      </c>
      <c r="C43" s="56">
        <f>B43/B8*C8</f>
        <v>0.55775390360131816</v>
      </c>
    </row>
    <row r="44" spans="1:3" ht="26.25" thickBot="1">
      <c r="A44" s="21" t="s">
        <v>39</v>
      </c>
      <c r="B44" s="11">
        <v>151.27000000000001</v>
      </c>
      <c r="C44" s="56">
        <f>B44/B8*C8</f>
        <v>11.605424071220275</v>
      </c>
    </row>
    <row r="45" spans="1:3" ht="15.75" thickBot="1">
      <c r="A45" s="31" t="s">
        <v>40</v>
      </c>
      <c r="B45" s="11">
        <v>4.16</v>
      </c>
      <c r="C45" s="56">
        <f>B45/B8*C8</f>
        <v>0.31915491595343654</v>
      </c>
    </row>
    <row r="46" spans="1:3" ht="15.75" thickBot="1">
      <c r="A46" s="22" t="s">
        <v>41</v>
      </c>
      <c r="B46" s="11">
        <v>439.95</v>
      </c>
      <c r="C46" s="56">
        <f>B46/B8*C8</f>
        <v>33.752933960027498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592.05210642144198</v>
      </c>
    </row>
    <row r="48" spans="1:3" ht="16.5" thickBot="1">
      <c r="A48" s="33" t="s">
        <v>43</v>
      </c>
      <c r="B48" s="34">
        <f>B47/B8/12</f>
        <v>16.322085635031648</v>
      </c>
      <c r="C48" s="58">
        <f>C47/C8/12</f>
        <v>15.246641821500249</v>
      </c>
    </row>
    <row r="49" spans="1:3" ht="15.75" thickBot="1">
      <c r="A49" s="35" t="s">
        <v>44</v>
      </c>
      <c r="B49" s="36"/>
      <c r="C49" s="53">
        <v>90.590490000000003</v>
      </c>
    </row>
    <row r="50" spans="1:3" ht="15.75" thickBot="1">
      <c r="A50" s="22" t="s">
        <v>45</v>
      </c>
      <c r="B50" s="37">
        <v>8128.6980000000003</v>
      </c>
      <c r="C50" s="53">
        <v>687.90354000000002</v>
      </c>
    </row>
    <row r="51" spans="1:3" ht="15.75" thickBot="1">
      <c r="A51" s="21" t="s">
        <v>46</v>
      </c>
      <c r="B51" s="38"/>
      <c r="C51" s="53">
        <v>647.46648000000005</v>
      </c>
    </row>
    <row r="52" spans="1:3" ht="15.75" thickBot="1">
      <c r="A52" s="21" t="s">
        <v>47</v>
      </c>
      <c r="B52" s="38"/>
      <c r="C52" s="53">
        <f>C49+C50-C51</f>
        <v>131.02755000000002</v>
      </c>
    </row>
    <row r="53" spans="1:3" ht="15.75" thickBot="1">
      <c r="A53" s="22" t="s">
        <v>48</v>
      </c>
      <c r="B53" s="39">
        <f>B50/B8/12</f>
        <v>16.059923184523104</v>
      </c>
      <c r="C53" s="53">
        <f>C50/C8/12</f>
        <v>17.715026715328015</v>
      </c>
    </row>
    <row r="54" spans="1:3" ht="27">
      <c r="A54" s="46" t="s">
        <v>78</v>
      </c>
      <c r="B54" s="45"/>
      <c r="C54" s="53">
        <f>C53-C48</f>
        <v>2.4683848938277659</v>
      </c>
    </row>
    <row r="55" spans="1:3" ht="27">
      <c r="A55" s="46" t="s">
        <v>79</v>
      </c>
      <c r="B55" s="45"/>
      <c r="C55" s="53">
        <f>C54*C8*12</f>
        <v>95.85143357855803</v>
      </c>
    </row>
    <row r="56" spans="1:3" ht="27">
      <c r="A56" s="46" t="s">
        <v>80</v>
      </c>
      <c r="B56" s="45"/>
      <c r="C56" s="53">
        <f>C51-C47</f>
        <v>55.41437357855807</v>
      </c>
    </row>
    <row r="57" spans="1:3" ht="15.75">
      <c r="A57" s="40" t="s">
        <v>49</v>
      </c>
      <c r="B57" s="41"/>
      <c r="C57" s="59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C58"/>
  <sheetViews>
    <sheetView workbookViewId="0">
      <selection activeCell="A15" sqref="A15"/>
    </sheetView>
  </sheetViews>
  <sheetFormatPr defaultRowHeight="15"/>
  <cols>
    <col min="1" max="1" width="55.140625" customWidth="1"/>
    <col min="3" max="3" width="9.5703125" bestFit="1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70</v>
      </c>
      <c r="B4" s="64"/>
    </row>
    <row r="5" spans="1:3">
      <c r="A5" s="65" t="s">
        <v>2</v>
      </c>
      <c r="B5" s="65"/>
    </row>
    <row r="6" spans="1:3" ht="78.75">
      <c r="A6" s="1" t="s">
        <v>3</v>
      </c>
      <c r="B6" s="2" t="s">
        <v>4</v>
      </c>
      <c r="C6" s="52" t="s">
        <v>5</v>
      </c>
    </row>
    <row r="7" spans="1:3" ht="19.5" thickBot="1">
      <c r="A7" s="3" t="s">
        <v>6</v>
      </c>
      <c r="B7" s="4"/>
      <c r="C7" s="53"/>
    </row>
    <row r="8" spans="1:3" ht="26.25" thickBot="1">
      <c r="A8" s="6" t="s">
        <v>7</v>
      </c>
      <c r="B8" s="7">
        <v>42.179000000000002</v>
      </c>
      <c r="C8" s="54">
        <v>5.3543000000000003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197.51577612081843</v>
      </c>
    </row>
    <row r="11" spans="1:3" ht="26.25" thickBot="1">
      <c r="A11" s="10" t="s">
        <v>10</v>
      </c>
      <c r="B11" s="11">
        <v>582.78</v>
      </c>
      <c r="C11" s="56">
        <f>B11/B8*C8</f>
        <v>73.979443656796036</v>
      </c>
    </row>
    <row r="12" spans="1:3" ht="15.75" thickBot="1">
      <c r="A12" s="10" t="s">
        <v>11</v>
      </c>
      <c r="B12" s="12">
        <v>116.3</v>
      </c>
      <c r="C12" s="56">
        <f>B12/B8*C8</f>
        <v>14.763391498138883</v>
      </c>
    </row>
    <row r="13" spans="1:3" ht="15.75" thickBot="1">
      <c r="A13" s="10" t="s">
        <v>63</v>
      </c>
      <c r="B13" s="12">
        <v>289</v>
      </c>
      <c r="C13" s="56">
        <v>65.966999999999999</v>
      </c>
    </row>
    <row r="14" spans="1:3" ht="23.25" thickBot="1">
      <c r="A14" s="13" t="s">
        <v>13</v>
      </c>
      <c r="B14" s="11">
        <v>170</v>
      </c>
      <c r="C14" s="57">
        <v>30</v>
      </c>
    </row>
    <row r="15" spans="1:3" ht="15.75" thickBot="1">
      <c r="A15" s="14" t="s">
        <v>14</v>
      </c>
      <c r="B15" s="11">
        <v>100.88</v>
      </c>
      <c r="C15" s="56">
        <f>B15/B8*C8</f>
        <v>12.805940965883496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251.66942337608762</v>
      </c>
    </row>
    <row r="17" spans="1:3" ht="26.25" thickBot="1">
      <c r="A17" s="10" t="s">
        <v>16</v>
      </c>
      <c r="B17" s="11">
        <v>747.64</v>
      </c>
      <c r="C17" s="56">
        <v>89.7072</v>
      </c>
    </row>
    <row r="18" spans="1:3" ht="15.75" thickBot="1">
      <c r="A18" s="17" t="s">
        <v>17</v>
      </c>
      <c r="B18" s="11">
        <v>172.51</v>
      </c>
      <c r="C18" s="56">
        <f>B18/B8*C8</f>
        <v>21.898819151710565</v>
      </c>
    </row>
    <row r="19" spans="1:3" ht="16.5" thickBot="1">
      <c r="A19" s="18" t="s">
        <v>18</v>
      </c>
      <c r="B19" s="11">
        <v>110</v>
      </c>
      <c r="C19" s="56">
        <f>B19/B8*C8</f>
        <v>13.9636548993575</v>
      </c>
    </row>
    <row r="20" spans="1:3" ht="15.75" thickBot="1">
      <c r="A20" s="17" t="s">
        <v>71</v>
      </c>
      <c r="B20" s="12">
        <v>339.7</v>
      </c>
      <c r="C20" s="56">
        <v>71.158820000000006</v>
      </c>
    </row>
    <row r="21" spans="1:3" ht="15.75" thickBot="1">
      <c r="A21" s="19" t="s">
        <v>20</v>
      </c>
      <c r="B21" s="11">
        <v>365.911</v>
      </c>
      <c r="C21" s="56">
        <v>35.743000000000002</v>
      </c>
    </row>
    <row r="22" spans="1:3" ht="15.75" thickBot="1">
      <c r="A22" s="20" t="s">
        <v>21</v>
      </c>
      <c r="B22" s="11">
        <v>36.83</v>
      </c>
      <c r="C22" s="56">
        <v>5.2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13.997929325019559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234.4874676284407</v>
      </c>
    </row>
    <row r="28" spans="1:3" ht="26.25" thickBot="1">
      <c r="A28" s="24" t="s">
        <v>26</v>
      </c>
      <c r="B28" s="11">
        <v>273.58999999999997</v>
      </c>
      <c r="C28" s="56">
        <f>B28/B8*C8</f>
        <v>34.730148581047438</v>
      </c>
    </row>
    <row r="29" spans="1:3" ht="15.75" thickBot="1">
      <c r="A29" s="24" t="s">
        <v>17</v>
      </c>
      <c r="B29" s="11">
        <v>55.18</v>
      </c>
      <c r="C29" s="56">
        <f>B29/B8*C8</f>
        <v>7.0046770667867904</v>
      </c>
    </row>
    <row r="30" spans="1:3" ht="15.75" thickBot="1">
      <c r="A30" s="24" t="s">
        <v>19</v>
      </c>
      <c r="B30" s="25">
        <v>72.3</v>
      </c>
      <c r="C30" s="56">
        <f>B30/B8*C8</f>
        <v>9.177929538395885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178.98612849996445</v>
      </c>
    </row>
    <row r="33" spans="1:3" ht="15.75" thickBot="1">
      <c r="A33" s="24" t="s">
        <v>29</v>
      </c>
      <c r="B33" s="12">
        <v>12.686999999999999</v>
      </c>
      <c r="C33" s="56">
        <f>B33/B8*C8</f>
        <v>1.6105171791649875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2.9780667630811539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49.767799999999994</v>
      </c>
    </row>
    <row r="37" spans="1:3" ht="15.75" thickBot="1">
      <c r="A37" s="21" t="s">
        <v>32</v>
      </c>
      <c r="B37" s="11">
        <v>44.869</v>
      </c>
      <c r="C37" s="56">
        <v>5.8632</v>
      </c>
    </row>
    <row r="38" spans="1:3" ht="15.75" thickBot="1">
      <c r="A38" s="21" t="s">
        <v>33</v>
      </c>
      <c r="B38" s="11">
        <v>68.804000000000002</v>
      </c>
      <c r="C38" s="56">
        <v>20.0016</v>
      </c>
    </row>
    <row r="39" spans="1:3" ht="15.75" thickBot="1">
      <c r="A39" s="21" t="s">
        <v>34</v>
      </c>
      <c r="B39" s="11">
        <v>284.48500000000001</v>
      </c>
      <c r="C39" s="56">
        <v>23.902999999999999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335.15183662486072</v>
      </c>
    </row>
    <row r="41" spans="1:3" ht="15.75" thickBot="1">
      <c r="A41" s="22" t="s">
        <v>36</v>
      </c>
      <c r="B41" s="12">
        <v>1984.4</v>
      </c>
      <c r="C41" s="56">
        <f>B41/B8*C8</f>
        <v>251.90433438440934</v>
      </c>
    </row>
    <row r="42" spans="1:3" ht="15.75" thickBot="1">
      <c r="A42" s="21" t="s">
        <v>84</v>
      </c>
      <c r="B42" s="11">
        <v>53.14</v>
      </c>
      <c r="C42" s="56">
        <f>B42/B8*C8</f>
        <v>6.7457147395623416</v>
      </c>
    </row>
    <row r="43" spans="1:3" ht="15.75" thickBot="1">
      <c r="A43" s="21" t="s">
        <v>38</v>
      </c>
      <c r="B43" s="11">
        <v>7.27</v>
      </c>
      <c r="C43" s="56">
        <f>B43/B8*C8</f>
        <v>0.92287064653026385</v>
      </c>
    </row>
    <row r="44" spans="1:3" ht="26.25" thickBot="1">
      <c r="A44" s="21" t="s">
        <v>39</v>
      </c>
      <c r="B44" s="11">
        <v>151.27000000000001</v>
      </c>
      <c r="C44" s="56">
        <f>B44/B8*C8</f>
        <v>19.202564332961902</v>
      </c>
    </row>
    <row r="45" spans="1:3" ht="15.75" thickBot="1">
      <c r="A45" s="31" t="s">
        <v>40</v>
      </c>
      <c r="B45" s="11">
        <v>4.16</v>
      </c>
      <c r="C45" s="56">
        <f>B45/B8*C8</f>
        <v>0.52808003983024732</v>
      </c>
    </row>
    <row r="46" spans="1:3" ht="15.75" thickBot="1">
      <c r="A46" s="22" t="s">
        <v>41</v>
      </c>
      <c r="B46" s="11">
        <v>439.95</v>
      </c>
      <c r="C46" s="56">
        <f>B46/B8*C8</f>
        <v>55.84827248156666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1068.5923037502075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16.631372662318253</v>
      </c>
    </row>
    <row r="49" spans="1:3" ht="15.75" thickBot="1">
      <c r="A49" s="35" t="s">
        <v>44</v>
      </c>
      <c r="B49" s="36"/>
      <c r="C49" s="53">
        <v>269.58830999999998</v>
      </c>
    </row>
    <row r="50" spans="1:3" ht="15.75" thickBot="1">
      <c r="A50" s="22" t="s">
        <v>45</v>
      </c>
      <c r="B50" s="37">
        <v>8128.6980000000003</v>
      </c>
      <c r="C50" s="53">
        <v>1135.5963200000001</v>
      </c>
    </row>
    <row r="51" spans="1:3" ht="15.75" thickBot="1">
      <c r="A51" s="21" t="s">
        <v>46</v>
      </c>
      <c r="B51" s="38"/>
      <c r="C51" s="53">
        <v>1097.26971</v>
      </c>
    </row>
    <row r="52" spans="1:3" ht="15.75" thickBot="1">
      <c r="A52" s="21" t="s">
        <v>47</v>
      </c>
      <c r="B52" s="38"/>
      <c r="C52" s="53">
        <f>C49+C50-C51</f>
        <v>307.91492000000017</v>
      </c>
    </row>
    <row r="53" spans="1:3" ht="15.75" thickBot="1">
      <c r="A53" s="22" t="s">
        <v>48</v>
      </c>
      <c r="B53" s="39">
        <f>B50/B8/12</f>
        <v>16.059923184523104</v>
      </c>
      <c r="C53" s="53">
        <f>C50/C8/12</f>
        <v>17.674210758953866</v>
      </c>
    </row>
    <row r="54" spans="1:3" ht="27">
      <c r="A54" s="46" t="s">
        <v>78</v>
      </c>
      <c r="B54" s="45"/>
      <c r="C54" s="53">
        <f>C53-C48</f>
        <v>1.042838096635613</v>
      </c>
    </row>
    <row r="55" spans="1:3" ht="27">
      <c r="A55" s="46" t="s">
        <v>79</v>
      </c>
      <c r="B55" s="45"/>
      <c r="C55" s="53">
        <f>C54*C8*12</f>
        <v>67.004016249792755</v>
      </c>
    </row>
    <row r="56" spans="1:3" ht="27">
      <c r="A56" s="46" t="s">
        <v>80</v>
      </c>
      <c r="B56" s="45"/>
      <c r="C56" s="53">
        <f>C51-C47</f>
        <v>28.677406249792512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activeCell="A14" sqref="A14"/>
    </sheetView>
  </sheetViews>
  <sheetFormatPr defaultRowHeight="15"/>
  <cols>
    <col min="1" max="1" width="63.42578125" customWidth="1"/>
    <col min="3" max="3" width="9.5703125" bestFit="1" customWidth="1"/>
  </cols>
  <sheetData>
    <row r="1" spans="1:3">
      <c r="A1" s="64" t="s">
        <v>0</v>
      </c>
      <c r="B1" s="64"/>
    </row>
    <row r="2" spans="1:3">
      <c r="A2" s="64" t="s">
        <v>1</v>
      </c>
      <c r="B2" s="64"/>
    </row>
    <row r="3" spans="1:3">
      <c r="A3" s="64" t="s">
        <v>73</v>
      </c>
      <c r="B3" s="64"/>
    </row>
    <row r="4" spans="1:3">
      <c r="A4" s="65" t="s">
        <v>2</v>
      </c>
      <c r="B4" s="65"/>
    </row>
    <row r="5" spans="1:3" ht="78.75">
      <c r="A5" s="1" t="s">
        <v>3</v>
      </c>
      <c r="B5" s="2" t="s">
        <v>4</v>
      </c>
      <c r="C5" s="52" t="s">
        <v>5</v>
      </c>
    </row>
    <row r="6" spans="1:3" ht="19.5" thickBot="1">
      <c r="A6" s="3" t="s">
        <v>6</v>
      </c>
      <c r="B6" s="4"/>
      <c r="C6" s="53"/>
    </row>
    <row r="7" spans="1:3" ht="26.25" thickBot="1">
      <c r="A7" s="6" t="s">
        <v>7</v>
      </c>
      <c r="B7" s="7">
        <v>42.179000000000002</v>
      </c>
      <c r="C7" s="54">
        <v>4.8042999999999996</v>
      </c>
    </row>
    <row r="8" spans="1:3" ht="19.5" thickBot="1">
      <c r="A8" s="3" t="s">
        <v>8</v>
      </c>
      <c r="B8" s="4"/>
      <c r="C8" s="54"/>
    </row>
    <row r="9" spans="1:3" ht="15.75" thickBot="1">
      <c r="A9" s="8" t="s">
        <v>9</v>
      </c>
      <c r="B9" s="9">
        <f>SUM(B10:B14)</f>
        <v>1258.96</v>
      </c>
      <c r="C9" s="55">
        <f>SUM(C10:C14)</f>
        <v>124.03543298797979</v>
      </c>
    </row>
    <row r="10" spans="1:3" ht="26.25" thickBot="1">
      <c r="A10" s="10" t="s">
        <v>10</v>
      </c>
      <c r="B10" s="11">
        <v>582.78</v>
      </c>
      <c r="C10" s="56">
        <f>B10/B7*C7</f>
        <v>66.380188103084464</v>
      </c>
    </row>
    <row r="11" spans="1:3" ht="15.75" thickBot="1">
      <c r="A11" s="10" t="s">
        <v>11</v>
      </c>
      <c r="B11" s="12">
        <v>116.3</v>
      </c>
      <c r="C11" s="56">
        <f>B11/B7*C7</f>
        <v>13.246878541454276</v>
      </c>
    </row>
    <row r="12" spans="1:3" ht="15.75" thickBot="1">
      <c r="A12" s="10" t="s">
        <v>12</v>
      </c>
      <c r="B12" s="12">
        <v>289</v>
      </c>
      <c r="C12" s="56">
        <f>B12/B7*C7</f>
        <v>32.917866710922489</v>
      </c>
    </row>
    <row r="13" spans="1:3" ht="15.75" thickBot="1">
      <c r="A13" s="13" t="s">
        <v>13</v>
      </c>
      <c r="B13" s="11">
        <v>170</v>
      </c>
      <c r="C13" s="57">
        <v>0</v>
      </c>
    </row>
    <row r="14" spans="1:3" ht="15.75" thickBot="1">
      <c r="A14" s="14" t="s">
        <v>14</v>
      </c>
      <c r="B14" s="11">
        <v>100.88</v>
      </c>
      <c r="C14" s="56">
        <f>B14/B7*C7</f>
        <v>11.490499632518549</v>
      </c>
    </row>
    <row r="15" spans="1:3" ht="26.25" thickBot="1">
      <c r="A15" s="15" t="s">
        <v>15</v>
      </c>
      <c r="B15" s="16">
        <f>SUM(B16:B25)</f>
        <v>2030.971</v>
      </c>
      <c r="C15" s="55">
        <f>SUM(C16:C25)</f>
        <v>209.79511525403638</v>
      </c>
    </row>
    <row r="16" spans="1:3" ht="26.25" thickBot="1">
      <c r="A16" s="10" t="s">
        <v>16</v>
      </c>
      <c r="B16" s="11">
        <v>747.64</v>
      </c>
      <c r="C16" s="56">
        <v>80.038200000000003</v>
      </c>
    </row>
    <row r="17" spans="1:3" ht="15.75" thickBot="1">
      <c r="A17" s="17" t="s">
        <v>17</v>
      </c>
      <c r="B17" s="11">
        <v>172.51</v>
      </c>
      <c r="C17" s="56">
        <f>B17/B7*C7</f>
        <v>19.649346665402213</v>
      </c>
    </row>
    <row r="18" spans="1:3" ht="16.5" thickBot="1">
      <c r="A18" s="18" t="s">
        <v>18</v>
      </c>
      <c r="B18" s="11">
        <v>110</v>
      </c>
      <c r="C18" s="56">
        <f>B18/B7*C7</f>
        <v>12.529291827686761</v>
      </c>
    </row>
    <row r="19" spans="1:3" ht="15.75" thickBot="1">
      <c r="A19" s="17" t="s">
        <v>19</v>
      </c>
      <c r="B19" s="12">
        <v>339.7</v>
      </c>
      <c r="C19" s="56">
        <f>B19/B7*C7</f>
        <v>38.692731216956304</v>
      </c>
    </row>
    <row r="20" spans="1:3" ht="15.75" thickBot="1">
      <c r="A20" s="19" t="s">
        <v>20</v>
      </c>
      <c r="B20" s="11">
        <v>365.911</v>
      </c>
      <c r="C20" s="56">
        <v>30.705500000000001</v>
      </c>
    </row>
    <row r="21" spans="1:3" ht="15.75" thickBot="1">
      <c r="A21" s="20" t="s">
        <v>21</v>
      </c>
      <c r="B21" s="11">
        <v>36.83</v>
      </c>
      <c r="C21" s="56">
        <v>5.12</v>
      </c>
    </row>
    <row r="22" spans="1:3" ht="15.75" thickBot="1">
      <c r="A22" s="21" t="s">
        <v>22</v>
      </c>
      <c r="B22" s="11">
        <v>110.31</v>
      </c>
      <c r="C22" s="57">
        <v>0</v>
      </c>
    </row>
    <row r="23" spans="1:3" ht="26.25" thickBot="1">
      <c r="A23" s="21" t="s">
        <v>23</v>
      </c>
      <c r="B23" s="11">
        <v>16.8</v>
      </c>
      <c r="C23" s="57">
        <v>0</v>
      </c>
    </row>
    <row r="24" spans="1:3" ht="15.75" thickBot="1">
      <c r="A24" s="21" t="s">
        <v>24</v>
      </c>
      <c r="B24" s="11">
        <v>21</v>
      </c>
      <c r="C24" s="56">
        <v>10.5</v>
      </c>
    </row>
    <row r="25" spans="1:3" ht="15.75" thickBot="1">
      <c r="A25" s="22" t="s">
        <v>14</v>
      </c>
      <c r="B25" s="11">
        <v>110.27</v>
      </c>
      <c r="C25" s="56">
        <f>B25/B7*C7</f>
        <v>12.560045543991084</v>
      </c>
    </row>
    <row r="26" spans="1:3" ht="26.25" thickBot="1">
      <c r="A26" s="23" t="s">
        <v>25</v>
      </c>
      <c r="B26" s="16">
        <f>SUM(B27:B34)</f>
        <v>1933.1119999999999</v>
      </c>
      <c r="C26" s="55">
        <f>SUM(C27:C34)</f>
        <v>210.4006388747955</v>
      </c>
    </row>
    <row r="27" spans="1:3" ht="26.25" thickBot="1">
      <c r="A27" s="24" t="s">
        <v>26</v>
      </c>
      <c r="B27" s="11">
        <v>273.58999999999997</v>
      </c>
      <c r="C27" s="56">
        <f>B27/B7*C7</f>
        <v>31.162626828516551</v>
      </c>
    </row>
    <row r="28" spans="1:3" ht="15.75" thickBot="1">
      <c r="A28" s="24" t="s">
        <v>17</v>
      </c>
      <c r="B28" s="11">
        <v>55.18</v>
      </c>
      <c r="C28" s="56">
        <f>B28/B7*C7</f>
        <v>6.2851483913795958</v>
      </c>
    </row>
    <row r="29" spans="1:3" ht="15.75" thickBot="1">
      <c r="A29" s="24" t="s">
        <v>19</v>
      </c>
      <c r="B29" s="25">
        <v>72.3</v>
      </c>
      <c r="C29" s="56">
        <f>B29/B7*C7</f>
        <v>8.2351618103795712</v>
      </c>
    </row>
    <row r="30" spans="1:3" ht="15.75" thickBot="1">
      <c r="A30" s="24" t="s">
        <v>27</v>
      </c>
      <c r="B30" s="26">
        <v>85.655000000000001</v>
      </c>
      <c r="C30" s="57">
        <v>0</v>
      </c>
    </row>
    <row r="31" spans="1:3" ht="15.75" thickBot="1">
      <c r="A31" s="24" t="s">
        <v>28</v>
      </c>
      <c r="B31" s="11">
        <v>1409.98</v>
      </c>
      <c r="C31" s="56">
        <f>B31/B7*C7</f>
        <v>160.60046264728894</v>
      </c>
    </row>
    <row r="32" spans="1:3" ht="15.75" thickBot="1">
      <c r="A32" s="24" t="s">
        <v>29</v>
      </c>
      <c r="B32" s="12">
        <v>12.686999999999999</v>
      </c>
      <c r="C32" s="56">
        <f>B32/B7*C7</f>
        <v>1.4450829583441995</v>
      </c>
    </row>
    <row r="33" spans="1:3" ht="15.75" thickBot="1">
      <c r="A33" s="24" t="s">
        <v>30</v>
      </c>
      <c r="B33" s="11">
        <v>0.26</v>
      </c>
      <c r="C33" s="57">
        <v>0</v>
      </c>
    </row>
    <row r="34" spans="1:3" ht="15.75" thickBot="1">
      <c r="A34" s="22" t="s">
        <v>14</v>
      </c>
      <c r="B34" s="27">
        <v>23.46</v>
      </c>
      <c r="C34" s="56">
        <f>B34/B7*C7</f>
        <v>2.6721562388866493</v>
      </c>
    </row>
    <row r="35" spans="1:3" ht="15.75" thickBot="1">
      <c r="A35" s="28" t="s">
        <v>31</v>
      </c>
      <c r="B35" s="29">
        <f>SUM(B36:B38)</f>
        <v>398.15800000000002</v>
      </c>
      <c r="C35" s="55">
        <f>SUM(C36:C38)</f>
        <v>48.861140000000006</v>
      </c>
    </row>
    <row r="36" spans="1:3" ht="15.75" thickBot="1">
      <c r="A36" s="21" t="s">
        <v>32</v>
      </c>
      <c r="B36" s="11">
        <v>44.869</v>
      </c>
      <c r="C36" s="56">
        <v>5.9436600000000004</v>
      </c>
    </row>
    <row r="37" spans="1:3" ht="15.75" thickBot="1">
      <c r="A37" s="21" t="s">
        <v>33</v>
      </c>
      <c r="B37" s="11">
        <v>68.804000000000002</v>
      </c>
      <c r="C37" s="56">
        <v>20.611000000000001</v>
      </c>
    </row>
    <row r="38" spans="1:3" ht="15.75" thickBot="1">
      <c r="A38" s="21" t="s">
        <v>34</v>
      </c>
      <c r="B38" s="11">
        <v>284.48500000000001</v>
      </c>
      <c r="C38" s="56">
        <v>22.306480000000001</v>
      </c>
    </row>
    <row r="39" spans="1:3" ht="15.75" thickBot="1">
      <c r="A39" s="23" t="s">
        <v>35</v>
      </c>
      <c r="B39" s="30">
        <f>SUM(B40:B45)</f>
        <v>2640.19</v>
      </c>
      <c r="C39" s="55">
        <f>SUM(C40:C45)</f>
        <v>300.72464536854829</v>
      </c>
    </row>
    <row r="40" spans="1:3" ht="15.75" thickBot="1">
      <c r="A40" s="22" t="s">
        <v>36</v>
      </c>
      <c r="B40" s="12">
        <v>1984.4</v>
      </c>
      <c r="C40" s="56">
        <f>B40/B7*C7</f>
        <v>226.0284245714692</v>
      </c>
    </row>
    <row r="41" spans="1:3" ht="15.75" thickBot="1">
      <c r="A41" s="21" t="s">
        <v>84</v>
      </c>
      <c r="B41" s="11">
        <v>53.14</v>
      </c>
      <c r="C41" s="56">
        <f>B41/B7*C7</f>
        <v>6.0527869793024962</v>
      </c>
    </row>
    <row r="42" spans="1:3" ht="15.75" thickBot="1">
      <c r="A42" s="21" t="s">
        <v>38</v>
      </c>
      <c r="B42" s="11">
        <v>7.27</v>
      </c>
      <c r="C42" s="56">
        <f>B42/B7*C7</f>
        <v>0.82807228715711589</v>
      </c>
    </row>
    <row r="43" spans="1:3" ht="26.25" thickBot="1">
      <c r="A43" s="21" t="s">
        <v>39</v>
      </c>
      <c r="B43" s="11">
        <v>151.27000000000001</v>
      </c>
      <c r="C43" s="56">
        <f>B43/B7*C7</f>
        <v>17.230054316128879</v>
      </c>
    </row>
    <row r="44" spans="1:3" ht="15.75" thickBot="1">
      <c r="A44" s="31" t="s">
        <v>40</v>
      </c>
      <c r="B44" s="11">
        <v>4.16</v>
      </c>
      <c r="C44" s="56">
        <f>B44/B7*C7</f>
        <v>0.47383503639251756</v>
      </c>
    </row>
    <row r="45" spans="1:3" ht="15.75" thickBot="1">
      <c r="A45" s="22" t="s">
        <v>41</v>
      </c>
      <c r="B45" s="11">
        <v>439.95</v>
      </c>
      <c r="C45" s="56">
        <f>B45/B7*C7</f>
        <v>50.111472178098097</v>
      </c>
    </row>
    <row r="46" spans="1:3" ht="15.75" thickBot="1">
      <c r="A46" s="23" t="s">
        <v>42</v>
      </c>
      <c r="B46" s="32">
        <f>B9+B15+B26+B35+B39</f>
        <v>8261.3909999999996</v>
      </c>
      <c r="C46" s="54">
        <f>C9+C15+C26+C35+C39</f>
        <v>893.81697248536</v>
      </c>
    </row>
    <row r="47" spans="1:3" ht="16.5" thickBot="1">
      <c r="A47" s="33" t="s">
        <v>43</v>
      </c>
      <c r="B47" s="34">
        <f>B46/B7/12</f>
        <v>16.322085635031648</v>
      </c>
      <c r="C47" s="58">
        <f>C46/C7/12</f>
        <v>15.50376698106141</v>
      </c>
    </row>
    <row r="48" spans="1:3" ht="15.75" thickBot="1">
      <c r="A48" s="35" t="s">
        <v>44</v>
      </c>
      <c r="B48" s="36"/>
      <c r="C48" s="53">
        <v>229.43969999999999</v>
      </c>
    </row>
    <row r="49" spans="1:3" ht="15.75" thickBot="1">
      <c r="A49" s="22" t="s">
        <v>45</v>
      </c>
      <c r="B49" s="37">
        <v>8128.6980000000003</v>
      </c>
      <c r="C49" s="53">
        <v>1014.38515</v>
      </c>
    </row>
    <row r="50" spans="1:3" ht="15.75" thickBot="1">
      <c r="A50" s="21" t="s">
        <v>46</v>
      </c>
      <c r="B50" s="38"/>
      <c r="C50" s="53">
        <v>968.48810000000003</v>
      </c>
    </row>
    <row r="51" spans="1:3" ht="15.75" thickBot="1">
      <c r="A51" s="21" t="s">
        <v>47</v>
      </c>
      <c r="B51" s="38"/>
      <c r="C51" s="53">
        <f>C48+C49-C50</f>
        <v>275.33674999999994</v>
      </c>
    </row>
    <row r="52" spans="1:3" ht="15.75" thickBot="1">
      <c r="A52" s="22" t="s">
        <v>48</v>
      </c>
      <c r="B52" s="39">
        <f>B49/B7/12</f>
        <v>16.059923184523104</v>
      </c>
      <c r="C52" s="53">
        <f>C49/C7/12</f>
        <v>17.595091029563793</v>
      </c>
    </row>
    <row r="53" spans="1:3" ht="27">
      <c r="A53" s="46" t="s">
        <v>78</v>
      </c>
      <c r="B53" s="45"/>
      <c r="C53" s="53">
        <f>C52-C47</f>
        <v>2.0913240485023827</v>
      </c>
    </row>
    <row r="54" spans="1:3" ht="27">
      <c r="A54" s="46" t="s">
        <v>79</v>
      </c>
      <c r="B54" s="45"/>
      <c r="C54" s="53">
        <f>C53*C7*12</f>
        <v>120.56817751463996</v>
      </c>
    </row>
    <row r="55" spans="1:3" ht="27">
      <c r="A55" s="46" t="s">
        <v>80</v>
      </c>
      <c r="B55" s="45"/>
      <c r="C55" s="53">
        <f>C50-C46</f>
        <v>74.671127514640034</v>
      </c>
    </row>
    <row r="56" spans="1:3" ht="15.75">
      <c r="A56" s="40" t="s">
        <v>49</v>
      </c>
      <c r="B56" s="41"/>
    </row>
    <row r="57" spans="1:3" ht="15.75">
      <c r="A57" s="42" t="s">
        <v>50</v>
      </c>
      <c r="B57" s="41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9"/>
  <sheetViews>
    <sheetView topLeftCell="A10" workbookViewId="0">
      <selection activeCell="A26" sqref="A26"/>
    </sheetView>
  </sheetViews>
  <sheetFormatPr defaultRowHeight="15"/>
  <cols>
    <col min="1" max="1" width="51.42578125" customWidth="1"/>
    <col min="2" max="2" width="13.28515625" customWidth="1"/>
    <col min="3" max="3" width="9.5703125" bestFit="1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54</v>
      </c>
      <c r="B4" s="64"/>
    </row>
    <row r="5" spans="1:3">
      <c r="A5" s="65" t="s">
        <v>2</v>
      </c>
      <c r="B5" s="65"/>
    </row>
    <row r="6" spans="1:3" ht="47.2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0.4032</v>
      </c>
    </row>
    <row r="9" spans="1:3" ht="21.75" thickBot="1">
      <c r="A9" s="3" t="s">
        <v>8</v>
      </c>
      <c r="B9" s="4"/>
      <c r="C9" s="54"/>
    </row>
    <row r="10" spans="1:3" ht="26.25" thickBot="1">
      <c r="A10" s="8" t="s">
        <v>9</v>
      </c>
      <c r="B10" s="9">
        <f>SUM(B11:B15)</f>
        <v>1258.96</v>
      </c>
      <c r="C10" s="55">
        <f>SUM(C11:C15)</f>
        <v>10.409651058583655</v>
      </c>
    </row>
    <row r="11" spans="1:3" ht="26.25" thickBot="1">
      <c r="A11" s="10" t="s">
        <v>10</v>
      </c>
      <c r="B11" s="11">
        <v>582.78</v>
      </c>
      <c r="C11" s="56">
        <f>B11/B8*C8</f>
        <v>5.5709451622845485</v>
      </c>
    </row>
    <row r="12" spans="1:3" ht="15.75" thickBot="1">
      <c r="A12" s="10" t="s">
        <v>11</v>
      </c>
      <c r="B12" s="12">
        <v>116.3</v>
      </c>
      <c r="C12" s="56">
        <f>B12/B8*C8</f>
        <v>1.1117418620640602</v>
      </c>
    </row>
    <row r="13" spans="1:3" ht="15.75" thickBot="1">
      <c r="A13" s="10" t="s">
        <v>12</v>
      </c>
      <c r="B13" s="12">
        <v>289</v>
      </c>
      <c r="C13" s="56">
        <f>B13/B8*C8</f>
        <v>2.7626259513027809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0.96433808293226475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14.14885094478295</v>
      </c>
    </row>
    <row r="17" spans="1:3" ht="26.25" thickBot="1">
      <c r="A17" s="10" t="s">
        <v>16</v>
      </c>
      <c r="B17" s="11">
        <v>747.64</v>
      </c>
      <c r="C17" s="56">
        <f>B17/B8*C8</f>
        <v>7.1468846582422527</v>
      </c>
    </row>
    <row r="18" spans="1:3" ht="15.75" thickBot="1">
      <c r="A18" s="17" t="s">
        <v>17</v>
      </c>
      <c r="B18" s="11">
        <v>172.51</v>
      </c>
      <c r="C18" s="56">
        <f>B18/B8*C8</f>
        <v>1.6490678299627777</v>
      </c>
    </row>
    <row r="19" spans="1:3" ht="16.5" thickBot="1">
      <c r="A19" s="18" t="s">
        <v>18</v>
      </c>
      <c r="B19" s="11">
        <v>110</v>
      </c>
      <c r="C19" s="56">
        <f>B19/B8*C8</f>
        <v>1.051518528177529</v>
      </c>
    </row>
    <row r="20" spans="1:3" ht="15.75" thickBot="1">
      <c r="A20" s="17" t="s">
        <v>19</v>
      </c>
      <c r="B20" s="12">
        <v>339.7</v>
      </c>
      <c r="C20" s="56">
        <f>B20/B8*C8</f>
        <v>3.2472804001991511</v>
      </c>
    </row>
    <row r="21" spans="1:3" ht="15.75" thickBot="1">
      <c r="A21" s="19" t="s">
        <v>20</v>
      </c>
      <c r="B21" s="11">
        <v>365.911</v>
      </c>
      <c r="C21" s="56">
        <v>0</v>
      </c>
    </row>
    <row r="22" spans="1:3" ht="15.75" thickBot="1">
      <c r="A22" s="20" t="s">
        <v>21</v>
      </c>
      <c r="B22" s="11">
        <v>36.83</v>
      </c>
      <c r="C22" s="56">
        <v>0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1.0540995282012375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17.657835188126789</v>
      </c>
    </row>
    <row r="28" spans="1:3" ht="26.25" thickBot="1">
      <c r="A28" s="24" t="s">
        <v>26</v>
      </c>
      <c r="B28" s="11">
        <v>273.58999999999997</v>
      </c>
      <c r="C28" s="56">
        <f>B28/B8*C8</f>
        <v>2.6153177647644559</v>
      </c>
    </row>
    <row r="29" spans="1:3" ht="15.75" thickBot="1">
      <c r="A29" s="24" t="s">
        <v>17</v>
      </c>
      <c r="B29" s="11">
        <v>55.18</v>
      </c>
      <c r="C29" s="56">
        <f>B29/B8*C8</f>
        <v>0.52747993077123689</v>
      </c>
    </row>
    <row r="30" spans="1:3" ht="15.75" thickBot="1">
      <c r="A30" s="24" t="s">
        <v>19</v>
      </c>
      <c r="B30" s="25">
        <v>72.3</v>
      </c>
      <c r="C30" s="56">
        <f>B30/B8*C8</f>
        <v>0.69113445079304858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13.478364494179568</v>
      </c>
    </row>
    <row r="33" spans="1:3" ht="15.75" thickBot="1">
      <c r="A33" s="24" t="s">
        <v>29</v>
      </c>
      <c r="B33" s="12">
        <v>12.686999999999999</v>
      </c>
      <c r="C33" s="56">
        <f>B33/B8*C8</f>
        <v>0.12127832333625738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0.22426022428222572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3.7440899999999999</v>
      </c>
    </row>
    <row r="37" spans="1:3" ht="15.75" thickBot="1">
      <c r="A37" s="21" t="s">
        <v>32</v>
      </c>
      <c r="B37" s="11">
        <v>44.869</v>
      </c>
      <c r="C37" s="56">
        <v>0.45356999999999997</v>
      </c>
    </row>
    <row r="38" spans="1:3" ht="15.75" thickBot="1">
      <c r="A38" s="21" t="s">
        <v>33</v>
      </c>
      <c r="B38" s="11">
        <v>68.804000000000002</v>
      </c>
      <c r="C38" s="56">
        <v>1.5505199999999999</v>
      </c>
    </row>
    <row r="39" spans="1:3" ht="15.75" thickBot="1">
      <c r="A39" s="21" t="s">
        <v>34</v>
      </c>
      <c r="B39" s="11">
        <v>284.48500000000001</v>
      </c>
      <c r="C39" s="56">
        <v>1.74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25.238260935536644</v>
      </c>
    </row>
    <row r="41" spans="1:3" ht="15.75" thickBot="1">
      <c r="A41" s="22" t="s">
        <v>36</v>
      </c>
      <c r="B41" s="12">
        <v>1984.4</v>
      </c>
      <c r="C41" s="56">
        <f>B41/B8*C8</f>
        <v>18.969394248322626</v>
      </c>
    </row>
    <row r="42" spans="1:3" ht="15.75" thickBot="1">
      <c r="A42" s="21" t="s">
        <v>84</v>
      </c>
      <c r="B42" s="11">
        <v>53.14</v>
      </c>
      <c r="C42" s="56">
        <f>B42/B8*C8</f>
        <v>0.50797904170321728</v>
      </c>
    </row>
    <row r="43" spans="1:3" ht="15.75" thickBot="1">
      <c r="A43" s="21" t="s">
        <v>38</v>
      </c>
      <c r="B43" s="11">
        <v>7.27</v>
      </c>
      <c r="C43" s="56">
        <f>B43/B8*C8</f>
        <v>6.9495815453187601E-2</v>
      </c>
    </row>
    <row r="44" spans="1:3" ht="26.25" thickBot="1">
      <c r="A44" s="21" t="s">
        <v>39</v>
      </c>
      <c r="B44" s="11">
        <v>151.27000000000001</v>
      </c>
      <c r="C44" s="56">
        <f>B44/B8*C8</f>
        <v>1.4460291614310439</v>
      </c>
    </row>
    <row r="45" spans="1:3" ht="15.75" thickBot="1">
      <c r="A45" s="31" t="s">
        <v>40</v>
      </c>
      <c r="B45" s="11">
        <v>4.16</v>
      </c>
      <c r="C45" s="56">
        <f>B45/B8*C8</f>
        <v>3.9766518883804738E-2</v>
      </c>
    </row>
    <row r="46" spans="1:3" ht="15.75" thickBot="1">
      <c r="A46" s="22" t="s">
        <v>41</v>
      </c>
      <c r="B46" s="11">
        <v>439.95</v>
      </c>
      <c r="C46" s="56">
        <f>B46/B8*C8</f>
        <v>4.205596149742763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71.198688127030039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14.715337327841857</v>
      </c>
    </row>
    <row r="49" spans="1:3" ht="15.75" thickBot="1">
      <c r="A49" s="35" t="s">
        <v>44</v>
      </c>
      <c r="B49" s="36"/>
      <c r="C49" s="53">
        <v>49.862920000000003</v>
      </c>
    </row>
    <row r="50" spans="1:3" ht="15.75" thickBot="1">
      <c r="A50" s="22" t="s">
        <v>45</v>
      </c>
      <c r="B50" s="37">
        <v>8128.6980000000003</v>
      </c>
      <c r="C50" s="53">
        <v>71.197199999999995</v>
      </c>
    </row>
    <row r="51" spans="1:3" ht="15.75" thickBot="1">
      <c r="A51" s="21" t="s">
        <v>46</v>
      </c>
      <c r="B51" s="38"/>
      <c r="C51" s="53">
        <v>55.223410000000001</v>
      </c>
    </row>
    <row r="52" spans="1:3" ht="15.75" thickBot="1">
      <c r="A52" s="21" t="s">
        <v>47</v>
      </c>
      <c r="B52" s="38"/>
      <c r="C52" s="53">
        <f>C49+C50-C51</f>
        <v>65.836709999999997</v>
      </c>
    </row>
    <row r="53" spans="1:3" ht="15.75" thickBot="1">
      <c r="A53" s="22" t="s">
        <v>48</v>
      </c>
      <c r="B53" s="39">
        <f>B50/B8/12</f>
        <v>16.059923184523104</v>
      </c>
      <c r="C53" s="53">
        <f>C50/C8/12</f>
        <v>14.715029761904761</v>
      </c>
    </row>
    <row r="54" spans="1:3" ht="27">
      <c r="A54" s="46" t="s">
        <v>78</v>
      </c>
      <c r="B54" s="45"/>
      <c r="C54" s="53">
        <f>C53-C48</f>
        <v>-3.0756593709568847E-4</v>
      </c>
    </row>
    <row r="55" spans="1:3" ht="27">
      <c r="A55" s="46" t="s">
        <v>79</v>
      </c>
      <c r="B55" s="45"/>
      <c r="C55" s="53">
        <f>C54*C8*12</f>
        <v>-1.4881270300437792E-3</v>
      </c>
    </row>
    <row r="56" spans="1:3" ht="27">
      <c r="A56" s="46" t="s">
        <v>80</v>
      </c>
      <c r="B56" s="45"/>
      <c r="C56" s="53">
        <f>C51-C47</f>
        <v>-15.975278127030037</v>
      </c>
    </row>
    <row r="57" spans="1:3">
      <c r="A57" s="47"/>
      <c r="B57" s="48"/>
      <c r="C57" s="49"/>
    </row>
    <row r="58" spans="1:3" ht="15.75">
      <c r="A58" s="40" t="s">
        <v>49</v>
      </c>
      <c r="B58" s="41"/>
    </row>
    <row r="59" spans="1:3" ht="15.75">
      <c r="A59" s="42" t="s">
        <v>50</v>
      </c>
      <c r="B59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58"/>
  <sheetViews>
    <sheetView topLeftCell="A7" workbookViewId="0">
      <selection activeCell="A26" sqref="A26"/>
    </sheetView>
  </sheetViews>
  <sheetFormatPr defaultRowHeight="15"/>
  <cols>
    <col min="1" max="1" width="64.28515625" customWidth="1"/>
    <col min="3" max="3" width="9.28515625" bestFit="1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74</v>
      </c>
      <c r="B4" s="64"/>
    </row>
    <row r="5" spans="1:3">
      <c r="A5" s="65" t="s">
        <v>2</v>
      </c>
      <c r="B5" s="65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2.6707000000000001</v>
      </c>
    </row>
    <row r="9" spans="1:3" ht="19.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241.62057841769601</v>
      </c>
    </row>
    <row r="11" spans="1:3" ht="26.25" thickBot="1">
      <c r="A11" s="10" t="s">
        <v>10</v>
      </c>
      <c r="B11" s="11">
        <v>582.78</v>
      </c>
      <c r="C11" s="56">
        <f>B11/B8*C8</f>
        <v>36.900603285995402</v>
      </c>
    </row>
    <row r="12" spans="1:3" ht="15.75" thickBot="1">
      <c r="A12" s="10" t="s">
        <v>11</v>
      </c>
      <c r="B12" s="12">
        <v>116.3</v>
      </c>
      <c r="C12" s="56">
        <f>B12/B8*C8</f>
        <v>7.3639111880319579</v>
      </c>
    </row>
    <row r="13" spans="1:3" ht="15.75" thickBot="1">
      <c r="A13" s="10" t="s">
        <v>75</v>
      </c>
      <c r="B13" s="12">
        <v>289</v>
      </c>
      <c r="C13" s="56">
        <v>70.968519999999998</v>
      </c>
    </row>
    <row r="14" spans="1:3" ht="15.75" thickBot="1">
      <c r="A14" s="13" t="s">
        <v>13</v>
      </c>
      <c r="B14" s="11">
        <v>170</v>
      </c>
      <c r="C14" s="57">
        <v>120</v>
      </c>
    </row>
    <row r="15" spans="1:3" ht="15.75" thickBot="1">
      <c r="A15" s="14" t="s">
        <v>14</v>
      </c>
      <c r="B15" s="11">
        <v>100.88</v>
      </c>
      <c r="C15" s="56">
        <f>B15/B8*C8</f>
        <v>6.3875439436686499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105.62854365442519</v>
      </c>
    </row>
    <row r="17" spans="1:3" ht="26.25" thickBot="1">
      <c r="A17" s="10" t="s">
        <v>16</v>
      </c>
      <c r="B17" s="11">
        <v>747.64</v>
      </c>
      <c r="C17" s="56">
        <v>43.859200000000001</v>
      </c>
    </row>
    <row r="18" spans="1:3" ht="15.75" thickBot="1">
      <c r="A18" s="17" t="s">
        <v>17</v>
      </c>
      <c r="B18" s="11">
        <v>172.51</v>
      </c>
      <c r="C18" s="56">
        <f>B18/B8*C8</f>
        <v>10.923029398515849</v>
      </c>
    </row>
    <row r="19" spans="1:3" ht="16.5" thickBot="1">
      <c r="A19" s="18" t="s">
        <v>18</v>
      </c>
      <c r="B19" s="11">
        <v>110</v>
      </c>
      <c r="C19" s="56">
        <f>B19/B8*C8</f>
        <v>6.9650062827473382</v>
      </c>
    </row>
    <row r="20" spans="1:3" ht="15.75" thickBot="1">
      <c r="A20" s="17" t="s">
        <v>19</v>
      </c>
      <c r="B20" s="12">
        <v>339.7</v>
      </c>
      <c r="C20" s="56">
        <f>B20/B8*C8</f>
        <v>21.509205765902465</v>
      </c>
    </row>
    <row r="21" spans="1:3" ht="15.75" thickBot="1">
      <c r="A21" s="19" t="s">
        <v>20</v>
      </c>
      <c r="B21" s="11">
        <v>365.911</v>
      </c>
      <c r="C21" s="56">
        <v>11.91</v>
      </c>
    </row>
    <row r="22" spans="1:3" ht="15.75" thickBot="1">
      <c r="A22" s="20" t="s">
        <v>21</v>
      </c>
      <c r="B22" s="11">
        <v>36.83</v>
      </c>
      <c r="C22" s="56">
        <v>3.48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15.7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6.9821022072595369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116.96126100429123</v>
      </c>
    </row>
    <row r="28" spans="1:3" ht="26.25" thickBot="1">
      <c r="A28" s="24" t="s">
        <v>26</v>
      </c>
      <c r="B28" s="11">
        <v>273.58999999999997</v>
      </c>
      <c r="C28" s="56">
        <f>B28/B8*C8</f>
        <v>17.32323698997131</v>
      </c>
    </row>
    <row r="29" spans="1:3" ht="15.75" thickBot="1">
      <c r="A29" s="24" t="s">
        <v>17</v>
      </c>
      <c r="B29" s="11">
        <v>55.18</v>
      </c>
      <c r="C29" s="56">
        <f>B29/B8*C8</f>
        <v>3.4939004243818017</v>
      </c>
    </row>
    <row r="30" spans="1:3" ht="15.75" thickBot="1">
      <c r="A30" s="24" t="s">
        <v>19</v>
      </c>
      <c r="B30" s="25">
        <v>72.3</v>
      </c>
      <c r="C30" s="56">
        <f>B30/B8*C8</f>
        <v>4.5779086749330231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89.277450532255386</v>
      </c>
    </row>
    <row r="33" spans="1:3" ht="15.75" thickBot="1">
      <c r="A33" s="24" t="s">
        <v>29</v>
      </c>
      <c r="B33" s="12">
        <v>12.686999999999999</v>
      </c>
      <c r="C33" s="56">
        <f>B33/B8*C8</f>
        <v>0.8033184973565044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1.4854458853932051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42.842959999999998</v>
      </c>
    </row>
    <row r="37" spans="1:3" ht="15.75" thickBot="1">
      <c r="A37" s="21" t="s">
        <v>32</v>
      </c>
      <c r="B37" s="11">
        <v>44.869</v>
      </c>
      <c r="C37" s="60">
        <v>3.4936799999999999</v>
      </c>
    </row>
    <row r="38" spans="1:3" ht="15.75" thickBot="1">
      <c r="A38" s="21" t="s">
        <v>33</v>
      </c>
      <c r="B38" s="11">
        <v>68.804000000000002</v>
      </c>
      <c r="C38" s="56">
        <v>11.90358</v>
      </c>
    </row>
    <row r="39" spans="1:3" ht="15.75" thickBot="1">
      <c r="A39" s="21" t="s">
        <v>34</v>
      </c>
      <c r="B39" s="11">
        <v>284.48500000000001</v>
      </c>
      <c r="C39" s="56">
        <v>27.445699999999999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167.17218125133363</v>
      </c>
    </row>
    <row r="41" spans="1:3" ht="15.75" thickBot="1">
      <c r="A41" s="22" t="s">
        <v>36</v>
      </c>
      <c r="B41" s="12">
        <v>1984.4</v>
      </c>
      <c r="C41" s="56">
        <f>B41/B8*C8</f>
        <v>125.648713340762</v>
      </c>
    </row>
    <row r="42" spans="1:3" ht="15.75" thickBot="1">
      <c r="A42" s="21" t="s">
        <v>84</v>
      </c>
      <c r="B42" s="11">
        <v>53.14</v>
      </c>
      <c r="C42" s="56">
        <f>B42/B8*C8</f>
        <v>3.3647312169563053</v>
      </c>
    </row>
    <row r="43" spans="1:3" ht="15.75" thickBot="1">
      <c r="A43" s="21" t="s">
        <v>38</v>
      </c>
      <c r="B43" s="11">
        <v>7.27</v>
      </c>
      <c r="C43" s="56">
        <f>B43/B8*C8</f>
        <v>0.460323597050665</v>
      </c>
    </row>
    <row r="44" spans="1:3" ht="15.75" thickBot="1">
      <c r="A44" s="21" t="s">
        <v>39</v>
      </c>
      <c r="B44" s="11">
        <v>151.27000000000001</v>
      </c>
      <c r="C44" s="56">
        <f>B44/B8*C8</f>
        <v>9.5781500035562726</v>
      </c>
    </row>
    <row r="45" spans="1:3" ht="15.75" thickBot="1">
      <c r="A45" s="31" t="s">
        <v>40</v>
      </c>
      <c r="B45" s="11">
        <v>4.16</v>
      </c>
      <c r="C45" s="56">
        <f>B45/B8*C8</f>
        <v>0.26340387396571752</v>
      </c>
    </row>
    <row r="46" spans="1:3" ht="15.75" thickBot="1">
      <c r="A46" s="22" t="s">
        <v>41</v>
      </c>
      <c r="B46" s="11">
        <v>439.95</v>
      </c>
      <c r="C46" s="56">
        <f>B46/B8*C8</f>
        <v>27.856859219042651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674.22552432774603</v>
      </c>
    </row>
    <row r="48" spans="1:3" ht="16.5" thickBot="1">
      <c r="A48" s="33" t="s">
        <v>43</v>
      </c>
      <c r="B48" s="34">
        <f>B47/B8/12</f>
        <v>16.322085635031648</v>
      </c>
      <c r="C48" s="58">
        <f>C47/C8/12</f>
        <v>21.037728071533866</v>
      </c>
    </row>
    <row r="49" spans="1:3" ht="15.75" thickBot="1">
      <c r="A49" s="35" t="s">
        <v>44</v>
      </c>
      <c r="B49" s="36"/>
      <c r="C49" s="53">
        <v>102.38402000000001</v>
      </c>
    </row>
    <row r="50" spans="1:3" ht="15.75" thickBot="1">
      <c r="A50" s="22" t="s">
        <v>45</v>
      </c>
      <c r="B50" s="37">
        <v>8128.6980000000003</v>
      </c>
      <c r="C50" s="53">
        <v>568.58663000000001</v>
      </c>
    </row>
    <row r="51" spans="1:3" ht="15.75" thickBot="1">
      <c r="A51" s="21" t="s">
        <v>46</v>
      </c>
      <c r="B51" s="38"/>
      <c r="C51" s="53">
        <v>561.74927000000002</v>
      </c>
    </row>
    <row r="52" spans="1:3" ht="15.75" thickBot="1">
      <c r="A52" s="21" t="s">
        <v>47</v>
      </c>
      <c r="B52" s="38"/>
      <c r="C52" s="53">
        <f>C49+C50-C51</f>
        <v>109.22137999999995</v>
      </c>
    </row>
    <row r="53" spans="1:3" ht="15.75" thickBot="1">
      <c r="A53" s="22" t="s">
        <v>48</v>
      </c>
      <c r="B53" s="50">
        <f>B50/B8/12</f>
        <v>16.059923184523104</v>
      </c>
      <c r="C53" s="61">
        <f>C50/C8/12</f>
        <v>17.741498171515584</v>
      </c>
    </row>
    <row r="54" spans="1:3" ht="27">
      <c r="A54" s="46" t="s">
        <v>78</v>
      </c>
      <c r="B54" s="45"/>
      <c r="C54" s="53">
        <f>C53-C48</f>
        <v>-3.2962299000182824</v>
      </c>
    </row>
    <row r="55" spans="1:3" ht="27">
      <c r="A55" s="46" t="s">
        <v>79</v>
      </c>
      <c r="B55" s="45"/>
      <c r="C55" s="53">
        <f>C54*C8*12</f>
        <v>-105.63889432774593</v>
      </c>
    </row>
    <row r="56" spans="1:3" ht="27">
      <c r="A56" s="46" t="s">
        <v>80</v>
      </c>
      <c r="B56" s="45"/>
      <c r="C56" s="53">
        <f>C51-C47</f>
        <v>-112.47625432774601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58"/>
  <sheetViews>
    <sheetView topLeftCell="A25" workbookViewId="0">
      <selection activeCell="A26" sqref="A26"/>
    </sheetView>
  </sheetViews>
  <sheetFormatPr defaultRowHeight="15"/>
  <cols>
    <col min="1" max="1" width="54.85546875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77</v>
      </c>
      <c r="B4" s="64"/>
    </row>
    <row r="5" spans="1:3">
      <c r="A5" s="65" t="s">
        <v>2</v>
      </c>
      <c r="B5" s="65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0.54459999999999997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20.068794328931457</v>
      </c>
    </row>
    <row r="11" spans="1:3" ht="26.25" thickBot="1">
      <c r="A11" s="10" t="s">
        <v>10</v>
      </c>
      <c r="B11" s="11">
        <v>582.78</v>
      </c>
      <c r="C11" s="56">
        <f>B11/B8*C8</f>
        <v>7.5246446810023935</v>
      </c>
    </row>
    <row r="12" spans="1:3" ht="15.75" thickBot="1">
      <c r="A12" s="10" t="s">
        <v>11</v>
      </c>
      <c r="B12" s="12">
        <v>116.3</v>
      </c>
      <c r="C12" s="56">
        <f>B12/B8*C8</f>
        <v>1.5016235567462479</v>
      </c>
    </row>
    <row r="13" spans="1:3" ht="15.75" thickBot="1">
      <c r="A13" s="10" t="s">
        <v>12</v>
      </c>
      <c r="B13" s="12">
        <v>289</v>
      </c>
      <c r="C13" s="56">
        <v>9.74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1.3025260911828158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103.37900436639086</v>
      </c>
    </row>
    <row r="17" spans="1:3" ht="26.25" thickBot="1">
      <c r="A17" s="10" t="s">
        <v>16</v>
      </c>
      <c r="B17" s="11">
        <v>747.64</v>
      </c>
      <c r="C17" s="56">
        <f>B17/B8*C8</f>
        <v>9.6532574029730416</v>
      </c>
    </row>
    <row r="18" spans="1:3" ht="15.75" thickBot="1">
      <c r="A18" s="17" t="s">
        <v>17</v>
      </c>
      <c r="B18" s="11">
        <v>172.51</v>
      </c>
      <c r="C18" s="56">
        <f>B18/B8*C8</f>
        <v>2.2273867564427792</v>
      </c>
    </row>
    <row r="19" spans="1:3" ht="16.5" thickBot="1">
      <c r="A19" s="18" t="s">
        <v>18</v>
      </c>
      <c r="B19" s="11">
        <v>110</v>
      </c>
      <c r="C19" s="56">
        <f>B19/B8*C8</f>
        <v>1.4202802342397873</v>
      </c>
    </row>
    <row r="20" spans="1:3" ht="15.75" thickBot="1">
      <c r="A20" s="17" t="s">
        <v>19</v>
      </c>
      <c r="B20" s="12">
        <v>339.7</v>
      </c>
      <c r="C20" s="56">
        <f>B20/B8*C8</f>
        <v>4.3860835961023259</v>
      </c>
    </row>
    <row r="21" spans="1:3" ht="15.75" thickBot="1">
      <c r="A21" s="19" t="s">
        <v>20</v>
      </c>
      <c r="B21" s="11">
        <v>365.911</v>
      </c>
      <c r="C21" s="56">
        <v>0.51204000000000005</v>
      </c>
    </row>
    <row r="22" spans="1:3" ht="15.75" thickBot="1">
      <c r="A22" s="20" t="s">
        <v>21</v>
      </c>
      <c r="B22" s="11">
        <v>36.83</v>
      </c>
      <c r="C22" s="56">
        <v>0.51204000000000005</v>
      </c>
    </row>
    <row r="23" spans="1:3" ht="15.75" thickBot="1">
      <c r="A23" s="21" t="s">
        <v>22</v>
      </c>
      <c r="B23" s="11">
        <v>110.31</v>
      </c>
      <c r="C23" s="57">
        <v>71.796149999999997</v>
      </c>
    </row>
    <row r="24" spans="1:3" ht="26.25" thickBot="1">
      <c r="A24" s="21" t="s">
        <v>81</v>
      </c>
      <c r="B24" s="11">
        <v>16.8</v>
      </c>
      <c r="C24" s="57">
        <v>11.448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1.4237663766329214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23.85033988951848</v>
      </c>
    </row>
    <row r="28" spans="1:3" ht="26.25" thickBot="1">
      <c r="A28" s="24" t="s">
        <v>26</v>
      </c>
      <c r="B28" s="11">
        <v>273.58999999999997</v>
      </c>
      <c r="C28" s="56">
        <f>B28/B8*C8</f>
        <v>3.5324951753242124</v>
      </c>
    </row>
    <row r="29" spans="1:3" ht="15.75" thickBot="1">
      <c r="A29" s="24" t="s">
        <v>17</v>
      </c>
      <c r="B29" s="11">
        <v>55.18</v>
      </c>
      <c r="C29" s="56">
        <f>B29/B8*C8</f>
        <v>0.71246421204864974</v>
      </c>
    </row>
    <row r="30" spans="1:3" ht="15.75" thickBot="1">
      <c r="A30" s="24" t="s">
        <v>19</v>
      </c>
      <c r="B30" s="25">
        <v>72.3</v>
      </c>
      <c r="C30" s="56">
        <f>B30/B8*C8</f>
        <v>0.93351146305033306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18.205152042485597</v>
      </c>
    </row>
    <row r="33" spans="1:3" ht="15.75" thickBot="1">
      <c r="A33" s="24" t="s">
        <v>29</v>
      </c>
      <c r="B33" s="12">
        <v>12.686999999999999</v>
      </c>
      <c r="C33" s="56">
        <f>B33/B8*C8</f>
        <v>0.16380995756181985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0.30290703904786737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10.624549999999999</v>
      </c>
    </row>
    <row r="37" spans="1:3" ht="15.75" thickBot="1">
      <c r="A37" s="21" t="s">
        <v>32</v>
      </c>
      <c r="B37" s="11">
        <v>44.869</v>
      </c>
      <c r="C37" s="56">
        <v>0.88290000000000002</v>
      </c>
    </row>
    <row r="38" spans="1:3" ht="15.75" thickBot="1">
      <c r="A38" s="21" t="s">
        <v>33</v>
      </c>
      <c r="B38" s="11">
        <v>68.804000000000002</v>
      </c>
      <c r="C38" s="56">
        <v>0</v>
      </c>
    </row>
    <row r="39" spans="1:3" ht="15.75" thickBot="1">
      <c r="A39" s="21" t="s">
        <v>34</v>
      </c>
      <c r="B39" s="11">
        <v>284.48500000000001</v>
      </c>
      <c r="C39" s="56">
        <v>9.7416499999999999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34.089178833068587</v>
      </c>
    </row>
    <row r="41" spans="1:3" ht="15.75" thickBot="1">
      <c r="A41" s="22" t="s">
        <v>36</v>
      </c>
      <c r="B41" s="12">
        <v>1984.4</v>
      </c>
      <c r="C41" s="56">
        <f>B41/B8*C8</f>
        <v>25.621855425685766</v>
      </c>
    </row>
    <row r="42" spans="1:3" ht="15.75" thickBot="1">
      <c r="A42" s="21" t="s">
        <v>84</v>
      </c>
      <c r="B42" s="11">
        <v>53.14</v>
      </c>
      <c r="C42" s="56">
        <f>B42/B8*C8</f>
        <v>0.6861244695227483</v>
      </c>
    </row>
    <row r="43" spans="1:3" ht="15.75" thickBot="1">
      <c r="A43" s="21" t="s">
        <v>38</v>
      </c>
      <c r="B43" s="11">
        <v>7.27</v>
      </c>
      <c r="C43" s="56">
        <f>B43/B8*C8</f>
        <v>9.3867611844756851E-2</v>
      </c>
    </row>
    <row r="44" spans="1:3" ht="26.25" thickBot="1">
      <c r="A44" s="21" t="s">
        <v>39</v>
      </c>
      <c r="B44" s="11">
        <v>151.27000000000001</v>
      </c>
      <c r="C44" s="56">
        <f>B44/B8*C8</f>
        <v>1.9531435548495697</v>
      </c>
    </row>
    <row r="45" spans="1:3" ht="15.75" thickBot="1">
      <c r="A45" s="31" t="s">
        <v>40</v>
      </c>
      <c r="B45" s="11">
        <v>4.16</v>
      </c>
      <c r="C45" s="56">
        <f>B45/B8*C8</f>
        <v>5.3712416131250142E-2</v>
      </c>
    </row>
    <row r="46" spans="1:3" ht="15.75" thickBot="1">
      <c r="A46" s="22" t="s">
        <v>41</v>
      </c>
      <c r="B46" s="11">
        <v>439.95</v>
      </c>
      <c r="C46" s="56">
        <f>B46/B8*C8</f>
        <v>5.6804753550344955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192.01186741790937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29.381176921579964</v>
      </c>
    </row>
    <row r="49" spans="1:3" ht="15.75" thickBot="1">
      <c r="A49" s="35" t="s">
        <v>44</v>
      </c>
      <c r="B49" s="36"/>
      <c r="C49" s="53">
        <v>106.40980999999999</v>
      </c>
    </row>
    <row r="50" spans="1:3" ht="15.75" thickBot="1">
      <c r="A50" s="22" t="s">
        <v>45</v>
      </c>
      <c r="B50" s="37">
        <v>8128.6980000000003</v>
      </c>
      <c r="C50" s="53">
        <v>194.10549</v>
      </c>
    </row>
    <row r="51" spans="1:3" ht="15.75" thickBot="1">
      <c r="A51" s="21" t="s">
        <v>46</v>
      </c>
      <c r="B51" s="38"/>
      <c r="C51" s="53">
        <v>134.52795</v>
      </c>
    </row>
    <row r="52" spans="1:3" ht="15.75" thickBot="1">
      <c r="A52" s="21" t="s">
        <v>47</v>
      </c>
      <c r="B52" s="38"/>
      <c r="C52" s="53">
        <v>163.11194</v>
      </c>
    </row>
    <row r="53" spans="1:3" ht="15.75" thickBot="1">
      <c r="A53" s="22" t="s">
        <v>48</v>
      </c>
      <c r="B53" s="39">
        <f>B50/B8/12</f>
        <v>16.059923184523104</v>
      </c>
      <c r="C53" s="53">
        <f>C50/C8/12</f>
        <v>29.701537825927289</v>
      </c>
    </row>
    <row r="54" spans="1:3" ht="27">
      <c r="A54" s="46" t="s">
        <v>78</v>
      </c>
      <c r="B54" s="45"/>
      <c r="C54" s="53">
        <f>C53-C48</f>
        <v>0.320360904347325</v>
      </c>
    </row>
    <row r="55" spans="1:3" ht="27">
      <c r="A55" s="46" t="s">
        <v>79</v>
      </c>
      <c r="B55" s="45"/>
      <c r="C55" s="53">
        <f>C54*C8*12</f>
        <v>2.0936225820906382</v>
      </c>
    </row>
    <row r="56" spans="1:3" ht="27">
      <c r="A56" s="46" t="s">
        <v>80</v>
      </c>
      <c r="B56" s="45"/>
      <c r="C56" s="53">
        <f>C51-C47</f>
        <v>-57.483917417909367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C58"/>
  <sheetViews>
    <sheetView tabSelected="1" topLeftCell="A13" workbookViewId="0">
      <selection activeCell="C26" sqref="C26"/>
    </sheetView>
  </sheetViews>
  <sheetFormatPr defaultRowHeight="15"/>
  <cols>
    <col min="1" max="1" width="55.7109375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76</v>
      </c>
      <c r="B4" s="64"/>
    </row>
    <row r="5" spans="1:3">
      <c r="A5" s="65" t="s">
        <v>2</v>
      </c>
      <c r="B5" s="65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0.6855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5.8993186182697546</v>
      </c>
    </row>
    <row r="11" spans="1:3" ht="26.25" thickBot="1">
      <c r="A11" s="10" t="s">
        <v>10</v>
      </c>
      <c r="B11" s="11">
        <v>582.78</v>
      </c>
      <c r="C11" s="56">
        <f>(B11/B8*C8)/12*4</f>
        <v>3.1571452618601672</v>
      </c>
    </row>
    <row r="12" spans="1:3" ht="15.75" thickBot="1">
      <c r="A12" s="10" t="s">
        <v>11</v>
      </c>
      <c r="B12" s="12">
        <v>116.3</v>
      </c>
      <c r="C12" s="56">
        <f>(B12/B8*C8)/12*4</f>
        <v>0.63004220109533171</v>
      </c>
    </row>
    <row r="13" spans="1:3" ht="15.75" thickBot="1">
      <c r="A13" s="10" t="s">
        <v>12</v>
      </c>
      <c r="B13" s="12">
        <v>289</v>
      </c>
      <c r="C13" s="56">
        <f>(B13/B8*C8)/12*4</f>
        <v>1.5656250740890014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(B15/B8*C8)/12*4</f>
        <v>0.54650608122525424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40.940774029967521</v>
      </c>
    </row>
    <row r="17" spans="1:3" ht="26.25" thickBot="1">
      <c r="A17" s="10" t="s">
        <v>16</v>
      </c>
      <c r="B17" s="11">
        <v>747.64</v>
      </c>
      <c r="C17" s="56">
        <f>(B17/B8*C8)/12*4</f>
        <v>4.0502558145048484</v>
      </c>
    </row>
    <row r="18" spans="1:3" ht="15.75" thickBot="1">
      <c r="A18" s="17" t="s">
        <v>17</v>
      </c>
      <c r="B18" s="11">
        <v>172.51</v>
      </c>
      <c r="C18" s="56">
        <f>(B18/B8*C8)/12*4</f>
        <v>0.93455356931174283</v>
      </c>
    </row>
    <row r="19" spans="1:3" ht="16.5" thickBot="1">
      <c r="A19" s="18" t="s">
        <v>18</v>
      </c>
      <c r="B19" s="11">
        <v>110</v>
      </c>
      <c r="C19" s="56">
        <f>(B19/B8*C8)/12*4</f>
        <v>0.5959126579577515</v>
      </c>
    </row>
    <row r="20" spans="1:3" ht="15.75" thickBot="1">
      <c r="A20" s="17" t="s">
        <v>19</v>
      </c>
      <c r="B20" s="12">
        <v>339.7</v>
      </c>
      <c r="C20" s="56">
        <f>(B20/B8*C8)/12*4</f>
        <v>1.8402866355295286</v>
      </c>
    </row>
    <row r="21" spans="1:3" ht="15.75" thickBot="1">
      <c r="A21" s="19" t="s">
        <v>20</v>
      </c>
      <c r="B21" s="11">
        <v>365.911</v>
      </c>
      <c r="C21" s="56">
        <v>0</v>
      </c>
    </row>
    <row r="22" spans="1:3" ht="15.75" thickBot="1">
      <c r="A22" s="20" t="s">
        <v>21</v>
      </c>
      <c r="B22" s="11">
        <v>36.83</v>
      </c>
      <c r="C22" s="56">
        <v>0</v>
      </c>
    </row>
    <row r="23" spans="1:3" ht="15.75" thickBot="1">
      <c r="A23" s="21" t="s">
        <v>83</v>
      </c>
      <c r="B23" s="11">
        <v>110.31</v>
      </c>
      <c r="C23" s="57">
        <v>27.572389999999999</v>
      </c>
    </row>
    <row r="24" spans="1:3" ht="26.25" thickBot="1">
      <c r="A24" s="21" t="s">
        <v>82</v>
      </c>
      <c r="B24" s="11">
        <v>16.8</v>
      </c>
      <c r="C24" s="57">
        <v>5.35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(B26/B8*C8)/12*4</f>
        <v>0.59737535266364772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10.790336767111596</v>
      </c>
    </row>
    <row r="28" spans="1:3" ht="26.25" thickBot="1">
      <c r="A28" s="24" t="s">
        <v>26</v>
      </c>
      <c r="B28" s="11">
        <v>273.58999999999997</v>
      </c>
      <c r="C28" s="56">
        <f>(B28/B8*C8)/12*4</f>
        <v>1.4821431280969202</v>
      </c>
    </row>
    <row r="29" spans="1:3" ht="15.75" thickBot="1">
      <c r="A29" s="24" t="s">
        <v>17</v>
      </c>
      <c r="B29" s="11">
        <v>55.18</v>
      </c>
      <c r="C29" s="56">
        <f>(B29/B8*C8)/12*4</f>
        <v>0.29893145878280664</v>
      </c>
    </row>
    <row r="30" spans="1:3" ht="15.75" thickBot="1">
      <c r="A30" s="24" t="s">
        <v>19</v>
      </c>
      <c r="B30" s="25">
        <v>72.3</v>
      </c>
      <c r="C30" s="56">
        <f>B30/B8*C8</f>
        <v>1.1750314137366935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(B32/B8*C8)/12*4</f>
        <v>7.6384084497024594</v>
      </c>
    </row>
    <row r="33" spans="1:3" ht="15.75" thickBot="1">
      <c r="A33" s="24" t="s">
        <v>29</v>
      </c>
      <c r="B33" s="12">
        <v>12.686999999999999</v>
      </c>
      <c r="C33" s="56">
        <f>(B33/B8*C8)/12*4</f>
        <v>6.8730399013727211E-2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(B35/B8*C8)/12*4</f>
        <v>0.12709191777898954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4.2501899999999999</v>
      </c>
    </row>
    <row r="37" spans="1:3" ht="15.75" thickBot="1">
      <c r="A37" s="21" t="s">
        <v>32</v>
      </c>
      <c r="B37" s="11">
        <v>44.869</v>
      </c>
      <c r="C37" s="56">
        <v>0.21923999999999999</v>
      </c>
    </row>
    <row r="38" spans="1:3" ht="15.75" thickBot="1">
      <c r="A38" s="21" t="s">
        <v>33</v>
      </c>
      <c r="B38" s="11">
        <v>68.804000000000002</v>
      </c>
      <c r="C38" s="56">
        <v>0</v>
      </c>
    </row>
    <row r="39" spans="1:3" ht="15.75" thickBot="1">
      <c r="A39" s="21" t="s">
        <v>34</v>
      </c>
      <c r="B39" s="11">
        <v>284.48500000000001</v>
      </c>
      <c r="C39" s="56">
        <v>4.0309499999999998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15.941909599563767</v>
      </c>
    </row>
    <row r="41" spans="1:3" ht="15.75" thickBot="1">
      <c r="A41" s="22" t="s">
        <v>36</v>
      </c>
      <c r="B41" s="12">
        <v>1984.4</v>
      </c>
      <c r="C41" s="56">
        <f>(B41/B8*C8)/12*4</f>
        <v>10.750264349557838</v>
      </c>
    </row>
    <row r="42" spans="1:3" ht="15.75" thickBot="1">
      <c r="A42" s="21" t="s">
        <v>84</v>
      </c>
      <c r="B42" s="11">
        <v>53.14</v>
      </c>
      <c r="C42" s="56">
        <f>(B42/B8*C8)/12*4</f>
        <v>0.28787998767159012</v>
      </c>
    </row>
    <row r="43" spans="1:3" ht="15.75" thickBot="1">
      <c r="A43" s="21" t="s">
        <v>38</v>
      </c>
      <c r="B43" s="11">
        <v>7.27</v>
      </c>
      <c r="C43" s="56">
        <f>(B43/B8*C8)/12*4</f>
        <v>3.9384409303207753E-2</v>
      </c>
    </row>
    <row r="44" spans="1:3" ht="26.25" thickBot="1">
      <c r="A44" s="21" t="s">
        <v>39</v>
      </c>
      <c r="B44" s="11">
        <v>151.27000000000001</v>
      </c>
      <c r="C44" s="56">
        <f>B44/B8*C8</f>
        <v>2.4584647573437017</v>
      </c>
    </row>
    <row r="45" spans="1:3" ht="15.75" thickBot="1">
      <c r="A45" s="31" t="s">
        <v>40</v>
      </c>
      <c r="B45" s="11">
        <v>4.16</v>
      </c>
      <c r="C45" s="56">
        <f>(B45/B8*C8)/12*4</f>
        <v>2.2536333246402238E-2</v>
      </c>
    </row>
    <row r="46" spans="1:3" ht="15.75" thickBot="1">
      <c r="A46" s="22" t="s">
        <v>41</v>
      </c>
      <c r="B46" s="11">
        <v>439.95</v>
      </c>
      <c r="C46" s="56">
        <f>(B46/B8*C8)/12*4</f>
        <v>2.3833797624410251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77.822529014912647</v>
      </c>
    </row>
    <row r="48" spans="1:3" ht="30" thickBot="1">
      <c r="A48" s="33" t="s">
        <v>43</v>
      </c>
      <c r="B48" s="34">
        <f>B47/B8/12</f>
        <v>16.322085635031648</v>
      </c>
      <c r="C48" s="58">
        <f>C47/C8/4</f>
        <v>28.381666307407968</v>
      </c>
    </row>
    <row r="49" spans="1:3" ht="15.75" thickBot="1">
      <c r="A49" s="35" t="s">
        <v>44</v>
      </c>
      <c r="B49" s="36"/>
      <c r="C49" s="53">
        <v>0</v>
      </c>
    </row>
    <row r="50" spans="1:3" ht="15.75" thickBot="1">
      <c r="A50" s="22" t="s">
        <v>45</v>
      </c>
      <c r="B50" s="37">
        <v>8128.6980000000003</v>
      </c>
      <c r="C50" s="53">
        <v>69.323620000000005</v>
      </c>
    </row>
    <row r="51" spans="1:3" ht="15.75" thickBot="1">
      <c r="A51" s="21" t="s">
        <v>46</v>
      </c>
      <c r="B51" s="38"/>
      <c r="C51" s="53">
        <v>19.40963</v>
      </c>
    </row>
    <row r="52" spans="1:3" ht="15.75" thickBot="1">
      <c r="A52" s="21" t="s">
        <v>47</v>
      </c>
      <c r="B52" s="38"/>
      <c r="C52" s="53">
        <v>49.913989999999998</v>
      </c>
    </row>
    <row r="53" spans="1:3" ht="15.75" thickBot="1">
      <c r="A53" s="22" t="s">
        <v>48</v>
      </c>
      <c r="B53" s="51">
        <f>B50/B8/12</f>
        <v>16.059923184523104</v>
      </c>
      <c r="C53" s="62">
        <f>C50/C8/4</f>
        <v>25.282137126185269</v>
      </c>
    </row>
    <row r="54" spans="1:3" ht="27">
      <c r="A54" s="46" t="s">
        <v>78</v>
      </c>
      <c r="B54" s="45"/>
      <c r="C54" s="53">
        <f>C53-C48</f>
        <v>-3.0995291812226995</v>
      </c>
    </row>
    <row r="55" spans="1:3" ht="27">
      <c r="A55" s="46" t="s">
        <v>79</v>
      </c>
      <c r="B55" s="45"/>
      <c r="C55" s="53">
        <f>C54*C8*12</f>
        <v>-25.496727044737924</v>
      </c>
    </row>
    <row r="56" spans="1:3" ht="27">
      <c r="A56" s="46" t="s">
        <v>80</v>
      </c>
      <c r="B56" s="45"/>
      <c r="C56" s="53">
        <f>C51-C47</f>
        <v>-58.412899014912647</v>
      </c>
    </row>
    <row r="57" spans="1:3" ht="15.75">
      <c r="A57" s="40" t="s">
        <v>49</v>
      </c>
      <c r="B57" s="41"/>
      <c r="C57" s="59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8"/>
  <sheetViews>
    <sheetView topLeftCell="A13" workbookViewId="0">
      <selection activeCell="A26" sqref="A26"/>
    </sheetView>
  </sheetViews>
  <sheetFormatPr defaultRowHeight="15"/>
  <cols>
    <col min="1" max="1" width="52.7109375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56</v>
      </c>
      <c r="B4" s="64"/>
    </row>
    <row r="5" spans="1:3">
      <c r="A5" s="65" t="s">
        <v>2</v>
      </c>
      <c r="B5" s="65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1.9954000000000001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51.516413001730712</v>
      </c>
    </row>
    <row r="11" spans="1:3" ht="26.25" thickBot="1">
      <c r="A11" s="10" t="s">
        <v>10</v>
      </c>
      <c r="B11" s="11">
        <v>582.78</v>
      </c>
      <c r="C11" s="56">
        <f>B11/B8*C8</f>
        <v>27.570099148865548</v>
      </c>
    </row>
    <row r="12" spans="1:3" ht="15.75" thickBot="1">
      <c r="A12" s="10" t="s">
        <v>11</v>
      </c>
      <c r="B12" s="12">
        <v>116.3</v>
      </c>
      <c r="C12" s="56">
        <f>B12/B8*C8</f>
        <v>5.5019090068517507</v>
      </c>
    </row>
    <row r="13" spans="1:3" ht="15.75" thickBot="1">
      <c r="A13" s="10" t="s">
        <v>12</v>
      </c>
      <c r="B13" s="12">
        <v>289</v>
      </c>
      <c r="C13" s="56">
        <f>B13/B8*C8</f>
        <v>13.671983688565399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4.7724211574480186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222.57875776191946</v>
      </c>
    </row>
    <row r="17" spans="1:3" ht="26.25" thickBot="1">
      <c r="A17" s="10" t="s">
        <v>16</v>
      </c>
      <c r="B17" s="11">
        <v>747.64</v>
      </c>
      <c r="C17" s="56">
        <v>32.129300000000001</v>
      </c>
    </row>
    <row r="18" spans="1:3" ht="15.75" thickBot="1">
      <c r="A18" s="17" t="s">
        <v>17</v>
      </c>
      <c r="B18" s="11">
        <v>172.51</v>
      </c>
      <c r="C18" s="56">
        <f>B18/B8*C8</f>
        <v>8.1610861803267021</v>
      </c>
    </row>
    <row r="19" spans="1:3" ht="16.5" thickBot="1">
      <c r="A19" s="18" t="s">
        <v>18</v>
      </c>
      <c r="B19" s="11">
        <v>110</v>
      </c>
      <c r="C19" s="56">
        <f>B19/B8*C8</f>
        <v>5.2038692240214326</v>
      </c>
    </row>
    <row r="20" spans="1:3" ht="15.75" thickBot="1">
      <c r="A20" s="17" t="s">
        <v>19</v>
      </c>
      <c r="B20" s="12">
        <v>339.7</v>
      </c>
      <c r="C20" s="56">
        <v>121.074</v>
      </c>
    </row>
    <row r="21" spans="1:3" ht="15.75" thickBot="1">
      <c r="A21" s="19" t="s">
        <v>20</v>
      </c>
      <c r="B21" s="11">
        <v>365.911</v>
      </c>
      <c r="C21" s="56">
        <v>34.083860000000001</v>
      </c>
    </row>
    <row r="22" spans="1:3" ht="15.75" thickBot="1">
      <c r="A22" s="20" t="s">
        <v>21</v>
      </c>
      <c r="B22" s="11">
        <v>36.83</v>
      </c>
      <c r="C22" s="56">
        <v>6.21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72</v>
      </c>
      <c r="B25" s="11">
        <v>21</v>
      </c>
      <c r="C25" s="56">
        <v>10.5</v>
      </c>
    </row>
    <row r="26" spans="1:3" ht="15.75" thickBot="1">
      <c r="A26" s="22" t="s">
        <v>14</v>
      </c>
      <c r="B26" s="11">
        <v>110.27</v>
      </c>
      <c r="C26" s="56">
        <f>B26/B8*C8</f>
        <v>5.2166423575713035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87.387014718224719</v>
      </c>
    </row>
    <row r="28" spans="1:3" ht="26.25" thickBot="1">
      <c r="A28" s="24" t="s">
        <v>26</v>
      </c>
      <c r="B28" s="11">
        <v>273.58999999999997</v>
      </c>
      <c r="C28" s="56">
        <f>B28/B8*C8</f>
        <v>12.942968918182032</v>
      </c>
    </row>
    <row r="29" spans="1:3" ht="15.75" thickBot="1">
      <c r="A29" s="24" t="s">
        <v>17</v>
      </c>
      <c r="B29" s="11">
        <v>55.18</v>
      </c>
      <c r="C29" s="56">
        <f>B29/B8*C8</f>
        <v>2.6104500343772967</v>
      </c>
    </row>
    <row r="30" spans="1:3" ht="15.75" thickBot="1">
      <c r="A30" s="24" t="s">
        <v>19</v>
      </c>
      <c r="B30" s="25">
        <v>72.3</v>
      </c>
      <c r="C30" s="56">
        <f>B30/B8*C8</f>
        <v>3.4203613172431777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66.70319571350673</v>
      </c>
    </row>
    <row r="33" spans="1:3" ht="15.75" thickBot="1">
      <c r="A33" s="24" t="s">
        <v>29</v>
      </c>
      <c r="B33" s="12">
        <v>12.686999999999999</v>
      </c>
      <c r="C33" s="56">
        <f>B33/B8*C8</f>
        <v>0.60019535313781747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1.1098433817776618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4.8146399999999998</v>
      </c>
    </row>
    <row r="37" spans="1:3" ht="15.75" thickBot="1">
      <c r="A37" s="21" t="s">
        <v>32</v>
      </c>
      <c r="B37" s="11">
        <v>44.869</v>
      </c>
      <c r="C37" s="56">
        <v>1.4546399999999999</v>
      </c>
    </row>
    <row r="38" spans="1:3" ht="15.75" thickBot="1">
      <c r="A38" s="21" t="s">
        <v>33</v>
      </c>
      <c r="B38" s="11">
        <v>68.804000000000002</v>
      </c>
      <c r="C38" s="56">
        <v>0</v>
      </c>
    </row>
    <row r="39" spans="1:3" ht="15.75" thickBot="1">
      <c r="A39" s="21" t="s">
        <v>34</v>
      </c>
      <c r="B39" s="11">
        <v>284.48500000000001</v>
      </c>
      <c r="C39" s="56">
        <v>3.36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124.90184987790133</v>
      </c>
    </row>
    <row r="41" spans="1:3" ht="15.75" thickBot="1">
      <c r="A41" s="22" t="s">
        <v>36</v>
      </c>
      <c r="B41" s="12">
        <v>1984.4</v>
      </c>
      <c r="C41" s="56">
        <f>B41/B8*C8</f>
        <v>93.877800801346652</v>
      </c>
    </row>
    <row r="42" spans="1:3" ht="15.75" thickBot="1">
      <c r="A42" s="21" t="s">
        <v>84</v>
      </c>
      <c r="B42" s="11">
        <v>53.14</v>
      </c>
      <c r="C42" s="56">
        <f>B42/B8*C8</f>
        <v>2.5139419142227175</v>
      </c>
    </row>
    <row r="43" spans="1:3" ht="15.75" thickBot="1">
      <c r="A43" s="21" t="s">
        <v>38</v>
      </c>
      <c r="B43" s="11">
        <v>7.27</v>
      </c>
      <c r="C43" s="56">
        <f>B43/B8*C8</f>
        <v>0.34392844780578008</v>
      </c>
    </row>
    <row r="44" spans="1:3" ht="26.25" thickBot="1">
      <c r="A44" s="21" t="s">
        <v>39</v>
      </c>
      <c r="B44" s="11">
        <v>151.27000000000001</v>
      </c>
      <c r="C44" s="56">
        <f>B44/B8*C8</f>
        <v>7.156266341070201</v>
      </c>
    </row>
    <row r="45" spans="1:3" ht="15.75" thickBot="1">
      <c r="A45" s="31" t="s">
        <v>40</v>
      </c>
      <c r="B45" s="11">
        <v>4.16</v>
      </c>
      <c r="C45" s="56">
        <f>B45/B8*C8</f>
        <v>0.19680087247208328</v>
      </c>
    </row>
    <row r="46" spans="1:3" ht="15.75" thickBot="1">
      <c r="A46" s="22" t="s">
        <v>41</v>
      </c>
      <c r="B46" s="11">
        <v>439.95</v>
      </c>
      <c r="C46" s="56">
        <f>B46/B8*C8</f>
        <v>20.813111500983901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491.19867535977625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20.51379319767867</v>
      </c>
    </row>
    <row r="49" spans="1:3" ht="15.75" thickBot="1">
      <c r="A49" s="35" t="s">
        <v>44</v>
      </c>
      <c r="B49" s="36"/>
      <c r="C49" s="53">
        <v>66.131529999999998</v>
      </c>
    </row>
    <row r="50" spans="1:3" ht="15.75" thickBot="1">
      <c r="A50" s="22" t="s">
        <v>45</v>
      </c>
      <c r="B50" s="37">
        <v>8128.6980000000003</v>
      </c>
      <c r="C50" s="53">
        <v>422.02823999999998</v>
      </c>
    </row>
    <row r="51" spans="1:3" ht="15.75" thickBot="1">
      <c r="A51" s="21" t="s">
        <v>46</v>
      </c>
      <c r="B51" s="38"/>
      <c r="C51" s="53">
        <v>411.66762</v>
      </c>
    </row>
    <row r="52" spans="1:3" ht="15.75" thickBot="1">
      <c r="A52" s="21" t="s">
        <v>47</v>
      </c>
      <c r="B52" s="38"/>
      <c r="C52" s="53">
        <f>C49+C50-C51</f>
        <v>76.492149999999981</v>
      </c>
    </row>
    <row r="53" spans="1:3" ht="15.75" thickBot="1">
      <c r="A53" s="22" t="s">
        <v>48</v>
      </c>
      <c r="B53" s="39">
        <f>B50/B8/12</f>
        <v>16.059923184523104</v>
      </c>
      <c r="C53" s="53">
        <f>C50/C8/12</f>
        <v>17.625047609501852</v>
      </c>
    </row>
    <row r="54" spans="1:3" ht="27">
      <c r="A54" s="46" t="s">
        <v>78</v>
      </c>
      <c r="B54" s="45"/>
      <c r="C54" s="53">
        <f>C53-C48</f>
        <v>-2.8887455881768176</v>
      </c>
    </row>
    <row r="55" spans="1:3" ht="27">
      <c r="A55" s="46" t="s">
        <v>79</v>
      </c>
      <c r="B55" s="45"/>
      <c r="C55" s="53">
        <f>C54*C8*12</f>
        <v>-69.170435359776263</v>
      </c>
    </row>
    <row r="56" spans="1:3" ht="27">
      <c r="A56" s="46" t="s">
        <v>80</v>
      </c>
      <c r="B56" s="45"/>
      <c r="C56" s="53">
        <f>C51-C47</f>
        <v>-79.531055359776246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8"/>
  <sheetViews>
    <sheetView topLeftCell="A7" workbookViewId="0">
      <selection activeCell="A26" sqref="A26"/>
    </sheetView>
  </sheetViews>
  <sheetFormatPr defaultRowHeight="15"/>
  <cols>
    <col min="1" max="1" width="49.42578125" customWidth="1"/>
    <col min="2" max="2" width="12.140625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55</v>
      </c>
      <c r="B4" s="64"/>
    </row>
    <row r="5" spans="1:3">
      <c r="A5" s="65" t="s">
        <v>2</v>
      </c>
      <c r="B5" s="65"/>
    </row>
    <row r="6" spans="1:3" ht="63">
      <c r="A6" s="1" t="s">
        <v>3</v>
      </c>
      <c r="B6" s="2" t="s">
        <v>4</v>
      </c>
      <c r="C6" s="52" t="s">
        <v>5</v>
      </c>
    </row>
    <row r="7" spans="1:3" ht="19.5" thickBot="1">
      <c r="A7" s="3" t="s">
        <v>6</v>
      </c>
      <c r="B7" s="4"/>
      <c r="C7" s="53"/>
    </row>
    <row r="8" spans="1:3" ht="26.25" thickBot="1">
      <c r="A8" s="6" t="s">
        <v>7</v>
      </c>
      <c r="B8" s="7">
        <v>42.179000000000002</v>
      </c>
      <c r="C8" s="54">
        <v>0.38879999999999998</v>
      </c>
    </row>
    <row r="9" spans="1:3" ht="21.75" thickBot="1">
      <c r="A9" s="3" t="s">
        <v>8</v>
      </c>
      <c r="B9" s="4"/>
      <c r="C9" s="54"/>
    </row>
    <row r="10" spans="1:3" ht="26.25" thickBot="1">
      <c r="A10" s="8" t="s">
        <v>9</v>
      </c>
      <c r="B10" s="9">
        <f>SUM(B11:B15)</f>
        <v>1258.96</v>
      </c>
      <c r="C10" s="55">
        <f>SUM(C11:C15)</f>
        <v>10.03787780649138</v>
      </c>
    </row>
    <row r="11" spans="1:3" ht="26.25" thickBot="1">
      <c r="A11" s="10" t="s">
        <v>10</v>
      </c>
      <c r="B11" s="11">
        <v>582.78</v>
      </c>
      <c r="C11" s="56">
        <f>B11/B8*C8</f>
        <v>5.3719828350601002</v>
      </c>
    </row>
    <row r="12" spans="1:3" ht="15.75" thickBot="1">
      <c r="A12" s="10" t="s">
        <v>11</v>
      </c>
      <c r="B12" s="12">
        <v>116.3</v>
      </c>
      <c r="C12" s="56">
        <f>B12/B8*C8</f>
        <v>1.0720367955617722</v>
      </c>
    </row>
    <row r="13" spans="1:3" ht="15.75" thickBot="1">
      <c r="A13" s="10" t="s">
        <v>12</v>
      </c>
      <c r="B13" s="12">
        <v>289</v>
      </c>
      <c r="C13" s="56">
        <f>B13/B8*C8</f>
        <v>2.6639607387562529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0.92989743711325523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16.84753483961213</v>
      </c>
    </row>
    <row r="17" spans="1:3" ht="26.25" thickBot="1">
      <c r="A17" s="10" t="s">
        <v>16</v>
      </c>
      <c r="B17" s="11">
        <v>747.64</v>
      </c>
      <c r="C17" s="56">
        <f>B17/B8*C8</f>
        <v>6.8916387775907433</v>
      </c>
    </row>
    <row r="18" spans="1:3" ht="15.75" thickBot="1">
      <c r="A18" s="17" t="s">
        <v>17</v>
      </c>
      <c r="B18" s="11">
        <v>172.51</v>
      </c>
      <c r="C18" s="56">
        <f>B18/B8*C8</f>
        <v>1.5901725503212498</v>
      </c>
    </row>
    <row r="19" spans="1:3" ht="16.5" thickBot="1">
      <c r="A19" s="18" t="s">
        <v>18</v>
      </c>
      <c r="B19" s="11">
        <v>110</v>
      </c>
      <c r="C19" s="56">
        <f>B19/B8*C8</f>
        <v>1.0139642950283314</v>
      </c>
    </row>
    <row r="20" spans="1:3" ht="15.75" thickBot="1">
      <c r="A20" s="17" t="s">
        <v>19</v>
      </c>
      <c r="B20" s="12">
        <v>339.7</v>
      </c>
      <c r="C20" s="56">
        <f>B20/B8*C8</f>
        <v>3.1313061001920386</v>
      </c>
    </row>
    <row r="21" spans="1:3" ht="15.75" thickBot="1">
      <c r="A21" s="19" t="s">
        <v>20</v>
      </c>
      <c r="B21" s="11">
        <v>365.911</v>
      </c>
      <c r="C21" s="56">
        <v>3.2040000000000002</v>
      </c>
    </row>
    <row r="22" spans="1:3" ht="15.75" thickBot="1">
      <c r="A22" s="20" t="s">
        <v>21</v>
      </c>
      <c r="B22" s="11">
        <v>36.83</v>
      </c>
      <c r="C22" s="56">
        <v>0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1.0164531164797648</v>
      </c>
    </row>
    <row r="27" spans="1:3" ht="39" thickBot="1">
      <c r="A27" s="23" t="s">
        <v>25</v>
      </c>
      <c r="B27" s="16">
        <f>SUM(B28:B35)</f>
        <v>1933.1119999999999</v>
      </c>
      <c r="C27" s="55">
        <f>SUM(C28:C35)</f>
        <v>17.027198217122262</v>
      </c>
    </row>
    <row r="28" spans="1:3" ht="26.25" thickBot="1">
      <c r="A28" s="24" t="s">
        <v>26</v>
      </c>
      <c r="B28" s="11">
        <v>273.58999999999997</v>
      </c>
      <c r="C28" s="56">
        <f>B28/B8*C8</f>
        <v>2.5219135588800108</v>
      </c>
    </row>
    <row r="29" spans="1:3" ht="15.75" thickBot="1">
      <c r="A29" s="24" t="s">
        <v>17</v>
      </c>
      <c r="B29" s="11">
        <v>55.18</v>
      </c>
      <c r="C29" s="56">
        <f>B29/B8*C8</f>
        <v>0.50864136181512121</v>
      </c>
    </row>
    <row r="30" spans="1:3" ht="15.75" thickBot="1">
      <c r="A30" s="24" t="s">
        <v>19</v>
      </c>
      <c r="B30" s="25">
        <v>72.3</v>
      </c>
      <c r="C30" s="56">
        <f>B30/B8*C8</f>
        <v>0.66645107755043975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12.996994333673154</v>
      </c>
    </row>
    <row r="33" spans="1:3" ht="15.75" thickBot="1">
      <c r="A33" s="24" t="s">
        <v>29</v>
      </c>
      <c r="B33" s="12">
        <v>12.686999999999999</v>
      </c>
      <c r="C33" s="56">
        <f>B33/B8*C8</f>
        <v>0.11694695464567675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0.21625093055786052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6.00387</v>
      </c>
    </row>
    <row r="37" spans="1:3" ht="15.75" thickBot="1">
      <c r="A37" s="21" t="s">
        <v>32</v>
      </c>
      <c r="B37" s="11">
        <v>44.869</v>
      </c>
      <c r="C37" s="56">
        <v>0.44186999999999999</v>
      </c>
    </row>
    <row r="38" spans="1:3" ht="15.75" thickBot="1">
      <c r="A38" s="21" t="s">
        <v>33</v>
      </c>
      <c r="B38" s="11">
        <v>68.804000000000002</v>
      </c>
      <c r="C38" s="56">
        <v>1.498</v>
      </c>
    </row>
    <row r="39" spans="1:3" ht="15.75" thickBot="1">
      <c r="A39" s="21" t="s">
        <v>34</v>
      </c>
      <c r="B39" s="11">
        <v>284.48500000000001</v>
      </c>
      <c r="C39" s="56">
        <v>4.0640000000000001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24.336894473553187</v>
      </c>
    </row>
    <row r="41" spans="1:3" ht="15.75" thickBot="1">
      <c r="A41" s="22" t="s">
        <v>36</v>
      </c>
      <c r="B41" s="12">
        <v>1984.4</v>
      </c>
      <c r="C41" s="56">
        <f>B41/B8*C8</f>
        <v>18.291915882311102</v>
      </c>
    </row>
    <row r="42" spans="1:3" ht="15.75" thickBot="1">
      <c r="A42" s="21" t="s">
        <v>86</v>
      </c>
      <c r="B42" s="11">
        <v>53.14</v>
      </c>
      <c r="C42" s="56">
        <f>B42/B8*C8</f>
        <v>0.48983693307095943</v>
      </c>
    </row>
    <row r="43" spans="1:3" ht="15.75" thickBot="1">
      <c r="A43" s="21" t="s">
        <v>38</v>
      </c>
      <c r="B43" s="11">
        <v>7.27</v>
      </c>
      <c r="C43" s="56">
        <f>B43/B8*C8</f>
        <v>6.7013822044145174E-2</v>
      </c>
    </row>
    <row r="44" spans="1:3" ht="26.25" thickBot="1">
      <c r="A44" s="21" t="s">
        <v>39</v>
      </c>
      <c r="B44" s="11">
        <v>151.27000000000001</v>
      </c>
      <c r="C44" s="56">
        <f>B44/B8*C8</f>
        <v>1.3943852628085065</v>
      </c>
    </row>
    <row r="45" spans="1:3" ht="15.75" thickBot="1">
      <c r="A45" s="31" t="s">
        <v>40</v>
      </c>
      <c r="B45" s="11">
        <v>4.16</v>
      </c>
      <c r="C45" s="56">
        <f>B45/B8*C8</f>
        <v>3.8346286066525993E-2</v>
      </c>
    </row>
    <row r="46" spans="1:3" ht="15.75" thickBot="1">
      <c r="A46" s="22" t="s">
        <v>41</v>
      </c>
      <c r="B46" s="11">
        <v>439.95</v>
      </c>
      <c r="C46" s="56">
        <f>B46/B8*C8</f>
        <v>4.0553962872519493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74.253375336778959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15.915075303664901</v>
      </c>
    </row>
    <row r="49" spans="1:3" ht="15.75" thickBot="1">
      <c r="A49" s="35" t="s">
        <v>44</v>
      </c>
      <c r="B49" s="36"/>
      <c r="C49" s="53">
        <v>51.787350000000004</v>
      </c>
    </row>
    <row r="50" spans="1:3" ht="15.75" thickBot="1">
      <c r="A50" s="22" t="s">
        <v>45</v>
      </c>
      <c r="B50" s="37">
        <v>8128.6980000000003</v>
      </c>
      <c r="C50" s="53">
        <v>69.167640000000006</v>
      </c>
    </row>
    <row r="51" spans="1:3" ht="15.75" thickBot="1">
      <c r="A51" s="21" t="s">
        <v>46</v>
      </c>
      <c r="B51" s="38"/>
      <c r="C51" s="53">
        <v>57.592239999999997</v>
      </c>
    </row>
    <row r="52" spans="1:3" ht="15.75" thickBot="1">
      <c r="A52" s="21" t="s">
        <v>47</v>
      </c>
      <c r="B52" s="38"/>
      <c r="C52" s="53">
        <f>C49+C50-C51</f>
        <v>63.362750000000013</v>
      </c>
    </row>
    <row r="53" spans="1:3" ht="15.75" thickBot="1">
      <c r="A53" s="22" t="s">
        <v>48</v>
      </c>
      <c r="B53" s="39">
        <f>B50/B8/12</f>
        <v>16.059923184523104</v>
      </c>
      <c r="C53" s="53">
        <f>C50/C8/12</f>
        <v>14.825025720164611</v>
      </c>
    </row>
    <row r="54" spans="1:3" ht="27">
      <c r="A54" s="46" t="s">
        <v>78</v>
      </c>
      <c r="B54" s="45"/>
      <c r="C54" s="53">
        <f>C53-C48</f>
        <v>-1.0900495835002904</v>
      </c>
    </row>
    <row r="55" spans="1:3" ht="27">
      <c r="A55" s="46" t="s">
        <v>79</v>
      </c>
      <c r="B55" s="45"/>
      <c r="C55" s="53">
        <f>C54*C8*12</f>
        <v>-5.0857353367789546</v>
      </c>
    </row>
    <row r="56" spans="1:3" ht="27">
      <c r="A56" s="46" t="s">
        <v>80</v>
      </c>
      <c r="B56" s="45"/>
      <c r="C56" s="53">
        <f>C51-C47</f>
        <v>-16.661135336778962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C58"/>
  <sheetViews>
    <sheetView topLeftCell="A25" workbookViewId="0">
      <selection activeCell="A37" sqref="A37"/>
    </sheetView>
  </sheetViews>
  <sheetFormatPr defaultRowHeight="15"/>
  <cols>
    <col min="1" max="1" width="54.7109375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57</v>
      </c>
      <c r="B4" s="64"/>
    </row>
    <row r="5" spans="1:3">
      <c r="A5" s="65" t="s">
        <v>2</v>
      </c>
      <c r="B5" s="65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0.38379999999999997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9.9087898717371203</v>
      </c>
    </row>
    <row r="11" spans="1:3" ht="26.25" thickBot="1">
      <c r="A11" s="10" t="s">
        <v>10</v>
      </c>
      <c r="B11" s="11">
        <v>582.78</v>
      </c>
      <c r="C11" s="56">
        <f>B11/B8*C8</f>
        <v>5.3028986936627227</v>
      </c>
    </row>
    <row r="12" spans="1:3" ht="15.75" thickBot="1">
      <c r="A12" s="10" t="s">
        <v>11</v>
      </c>
      <c r="B12" s="12">
        <v>116.3</v>
      </c>
      <c r="C12" s="56">
        <f>B12/B8*C8</f>
        <v>1.0582503141373667</v>
      </c>
    </row>
    <row r="13" spans="1:3" ht="15.75" thickBot="1">
      <c r="A13" s="10" t="s">
        <v>12</v>
      </c>
      <c r="B13" s="12">
        <v>289</v>
      </c>
      <c r="C13" s="56">
        <f>B13/B8*C8</f>
        <v>2.6297019843998193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0.91793887953721032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15.386077858650037</v>
      </c>
    </row>
    <row r="17" spans="1:3" ht="26.25" thickBot="1">
      <c r="A17" s="10" t="s">
        <v>16</v>
      </c>
      <c r="B17" s="11">
        <v>747.64</v>
      </c>
      <c r="C17" s="56">
        <f>B17/B8*C8</f>
        <v>6.8030117356978579</v>
      </c>
    </row>
    <row r="18" spans="1:3" ht="15.75" thickBot="1">
      <c r="A18" s="17" t="s">
        <v>17</v>
      </c>
      <c r="B18" s="11">
        <v>172.51</v>
      </c>
      <c r="C18" s="56">
        <f>B18/B8*C8</f>
        <v>1.5697228004457193</v>
      </c>
    </row>
    <row r="19" spans="1:3" ht="16.5" thickBot="1">
      <c r="A19" s="18" t="s">
        <v>18</v>
      </c>
      <c r="B19" s="11">
        <v>110</v>
      </c>
      <c r="C19" s="56">
        <f>B19/B8*C8</f>
        <v>1.0009246307404156</v>
      </c>
    </row>
    <row r="20" spans="1:3" ht="15.75" thickBot="1">
      <c r="A20" s="17" t="s">
        <v>19</v>
      </c>
      <c r="B20" s="12">
        <v>339.7</v>
      </c>
      <c r="C20" s="56">
        <f>B20/B8*C8</f>
        <v>3.0910372460229021</v>
      </c>
    </row>
    <row r="21" spans="1:3" ht="15.75" thickBot="1">
      <c r="A21" s="19" t="s">
        <v>20</v>
      </c>
      <c r="B21" s="11">
        <v>365.911</v>
      </c>
      <c r="C21" s="56">
        <v>1.9179999999999999</v>
      </c>
    </row>
    <row r="22" spans="1:3" ht="15.75" thickBot="1">
      <c r="A22" s="20" t="s">
        <v>21</v>
      </c>
      <c r="B22" s="11">
        <v>36.83</v>
      </c>
      <c r="C22" s="56">
        <v>0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1.0033814457431423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16.808227046634578</v>
      </c>
    </row>
    <row r="28" spans="1:3" ht="26.25" thickBot="1">
      <c r="A28" s="24" t="s">
        <v>26</v>
      </c>
      <c r="B28" s="11">
        <v>273.58999999999997</v>
      </c>
      <c r="C28" s="56">
        <f>B28/B8*C8</f>
        <v>2.489481542947912</v>
      </c>
    </row>
    <row r="29" spans="1:3" ht="15.75" thickBot="1">
      <c r="A29" s="24" t="s">
        <v>17</v>
      </c>
      <c r="B29" s="11">
        <v>55.18</v>
      </c>
      <c r="C29" s="56">
        <f>B29/B8*C8</f>
        <v>0.50210019203869227</v>
      </c>
    </row>
    <row r="30" spans="1:3" ht="15.75" thickBot="1">
      <c r="A30" s="24" t="s">
        <v>19</v>
      </c>
      <c r="B30" s="25">
        <v>72.3</v>
      </c>
      <c r="C30" s="56">
        <f>B30/B8*C8</f>
        <v>0.65788046184120053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12.82985191683065</v>
      </c>
    </row>
    <row r="33" spans="1:3" ht="15.75" thickBot="1">
      <c r="A33" s="24" t="s">
        <v>29</v>
      </c>
      <c r="B33" s="12">
        <v>12.686999999999999</v>
      </c>
      <c r="C33" s="56">
        <f>B33/B8*C8</f>
        <v>0.11544300718366959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0.21346992579245594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3.1186699999999998</v>
      </c>
    </row>
    <row r="37" spans="1:3" ht="15.75" thickBot="1">
      <c r="A37" s="21" t="s">
        <v>32</v>
      </c>
      <c r="B37" s="11">
        <v>44.869</v>
      </c>
      <c r="C37" s="56">
        <v>0.45067000000000002</v>
      </c>
    </row>
    <row r="38" spans="1:3" ht="15.75" thickBot="1">
      <c r="A38" s="21" t="s">
        <v>33</v>
      </c>
      <c r="B38" s="11">
        <v>68.804000000000002</v>
      </c>
      <c r="C38" s="56">
        <v>1.5269999999999999</v>
      </c>
    </row>
    <row r="39" spans="1:3" ht="15.75" thickBot="1">
      <c r="A39" s="21" t="s">
        <v>34</v>
      </c>
      <c r="B39" s="11">
        <v>284.48500000000001</v>
      </c>
      <c r="C39" s="56">
        <v>1.141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24.023920007586714</v>
      </c>
    </row>
    <row r="41" spans="1:3" ht="15.75" thickBot="1">
      <c r="A41" s="22" t="s">
        <v>36</v>
      </c>
      <c r="B41" s="12">
        <v>1984.4</v>
      </c>
      <c r="C41" s="56">
        <f>B41/B8*C8</f>
        <v>18.056680338557101</v>
      </c>
    </row>
    <row r="42" spans="1:3" ht="15.75" thickBot="1">
      <c r="A42" s="21" t="s">
        <v>84</v>
      </c>
      <c r="B42" s="11">
        <v>53.14</v>
      </c>
      <c r="C42" s="56">
        <f>B42/B8*C8</f>
        <v>0.48353758979586997</v>
      </c>
    </row>
    <row r="43" spans="1:3" ht="15.75" thickBot="1">
      <c r="A43" s="21" t="s">
        <v>38</v>
      </c>
      <c r="B43" s="11">
        <v>7.27</v>
      </c>
      <c r="C43" s="56">
        <f>B43/B8*C8</f>
        <v>6.6152018777116559E-2</v>
      </c>
    </row>
    <row r="44" spans="1:3" ht="26.25" thickBot="1">
      <c r="A44" s="21" t="s">
        <v>39</v>
      </c>
      <c r="B44" s="11">
        <v>151.27000000000001</v>
      </c>
      <c r="C44" s="56">
        <f>B44/B8*C8</f>
        <v>1.37645335356457</v>
      </c>
    </row>
    <row r="45" spans="1:3" ht="15.75" thickBot="1">
      <c r="A45" s="31" t="s">
        <v>40</v>
      </c>
      <c r="B45" s="11">
        <v>4.16</v>
      </c>
      <c r="C45" s="56">
        <f>B45/B8*C8</f>
        <v>3.785314967163754E-2</v>
      </c>
    </row>
    <row r="46" spans="1:3" ht="15.75" thickBot="1">
      <c r="A46" s="22" t="s">
        <v>41</v>
      </c>
      <c r="B46" s="11">
        <v>439.95</v>
      </c>
      <c r="C46" s="56">
        <f>B46/B8*C8</f>
        <v>4.0032435572204177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69.245684784608457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15.03510612832388</v>
      </c>
    </row>
    <row r="49" spans="1:3" ht="15.75" thickBot="1">
      <c r="A49" s="35" t="s">
        <v>44</v>
      </c>
      <c r="B49" s="36"/>
      <c r="C49" s="53">
        <v>37.092399999999998</v>
      </c>
    </row>
    <row r="50" spans="1:3" ht="15.75" thickBot="1">
      <c r="A50" s="22" t="s">
        <v>45</v>
      </c>
      <c r="B50" s="37">
        <v>8128.6980000000003</v>
      </c>
      <c r="C50" s="53">
        <v>69.86345</v>
      </c>
    </row>
    <row r="51" spans="1:3" ht="15.75" thickBot="1">
      <c r="A51" s="21" t="s">
        <v>46</v>
      </c>
      <c r="B51" s="38"/>
      <c r="C51" s="53">
        <v>62.113970000000002</v>
      </c>
    </row>
    <row r="52" spans="1:3" ht="15.75" thickBot="1">
      <c r="A52" s="21" t="s">
        <v>47</v>
      </c>
      <c r="B52" s="38"/>
      <c r="C52" s="53">
        <f>C49+C50-C51</f>
        <v>44.841879999999996</v>
      </c>
    </row>
    <row r="53" spans="1:3" ht="15.75" thickBot="1">
      <c r="A53" s="22" t="s">
        <v>48</v>
      </c>
      <c r="B53" s="39">
        <f>B50/B8/12</f>
        <v>16.059923184523104</v>
      </c>
      <c r="C53" s="53">
        <f>C50/C8/12</f>
        <v>15.169239621330554</v>
      </c>
    </row>
    <row r="54" spans="1:3" ht="27">
      <c r="A54" s="46" t="s">
        <v>78</v>
      </c>
      <c r="B54" s="45"/>
      <c r="C54" s="53">
        <f>C53-C48</f>
        <v>0.13413349300667399</v>
      </c>
    </row>
    <row r="55" spans="1:3" ht="27">
      <c r="A55" s="46" t="s">
        <v>79</v>
      </c>
      <c r="B55" s="45"/>
      <c r="C55" s="53">
        <f>C54*C17*12</f>
        <v>10.950140724894595</v>
      </c>
    </row>
    <row r="56" spans="1:3" ht="27">
      <c r="A56" s="46" t="s">
        <v>80</v>
      </c>
      <c r="B56" s="45"/>
      <c r="C56" s="53">
        <f>C51-C47</f>
        <v>-7.1317147846084552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8"/>
  <sheetViews>
    <sheetView topLeftCell="A7" workbookViewId="0">
      <selection activeCell="A26" sqref="A26"/>
    </sheetView>
  </sheetViews>
  <sheetFormatPr defaultRowHeight="15"/>
  <cols>
    <col min="1" max="1" width="51.5703125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55</v>
      </c>
      <c r="B4" s="64"/>
    </row>
    <row r="5" spans="1:3">
      <c r="A5" s="65" t="s">
        <v>2</v>
      </c>
      <c r="B5" s="65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0.4027</v>
      </c>
    </row>
    <row r="9" spans="1:3" ht="21.75" thickBot="1">
      <c r="A9" s="3" t="s">
        <v>8</v>
      </c>
      <c r="B9" s="4"/>
      <c r="C9" s="54"/>
    </row>
    <row r="10" spans="1:3" ht="26.25" thickBot="1">
      <c r="A10" s="8" t="s">
        <v>9</v>
      </c>
      <c r="B10" s="9">
        <f>SUM(B11:B15)</f>
        <v>1258.96</v>
      </c>
      <c r="C10" s="55">
        <f>SUM(C11:C15)</f>
        <v>30.585542189241092</v>
      </c>
    </row>
    <row r="11" spans="1:3" ht="26.25" thickBot="1">
      <c r="A11" s="10" t="s">
        <v>10</v>
      </c>
      <c r="B11" s="11">
        <v>582.78</v>
      </c>
      <c r="C11" s="56">
        <f>B11/B8*C8</f>
        <v>5.5640367481448108</v>
      </c>
    </row>
    <row r="12" spans="1:3" ht="15.75" thickBot="1">
      <c r="A12" s="10" t="s">
        <v>11</v>
      </c>
      <c r="B12" s="12">
        <v>116.3</v>
      </c>
      <c r="C12" s="56">
        <f>B12/B8*C8</f>
        <v>1.1103632139216195</v>
      </c>
    </row>
    <row r="13" spans="1:3" ht="15.75" thickBot="1">
      <c r="A13" s="10" t="s">
        <v>52</v>
      </c>
      <c r="B13" s="12">
        <v>289</v>
      </c>
      <c r="C13" s="56">
        <v>22.948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0.96314222717466025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17.421115246686739</v>
      </c>
    </row>
    <row r="17" spans="1:3" ht="26.25" thickBot="1">
      <c r="A17" s="10" t="s">
        <v>16</v>
      </c>
      <c r="B17" s="11">
        <v>747.64</v>
      </c>
      <c r="C17" s="56">
        <f>B17/B8*C8</f>
        <v>7.1380219540529639</v>
      </c>
    </row>
    <row r="18" spans="1:3" ht="15.75" thickBot="1">
      <c r="A18" s="17" t="s">
        <v>17</v>
      </c>
      <c r="B18" s="11">
        <v>172.51</v>
      </c>
      <c r="C18" s="56">
        <f>B18/B8*C8</f>
        <v>1.6470228549752246</v>
      </c>
    </row>
    <row r="19" spans="1:3" ht="16.5" thickBot="1">
      <c r="A19" s="18" t="s">
        <v>18</v>
      </c>
      <c r="B19" s="11">
        <v>110</v>
      </c>
      <c r="C19" s="56">
        <f>B19/B8*C8</f>
        <v>1.0502145617487375</v>
      </c>
    </row>
    <row r="20" spans="1:3" ht="15.75" thickBot="1">
      <c r="A20" s="17" t="s">
        <v>19</v>
      </c>
      <c r="B20" s="12">
        <v>339.7</v>
      </c>
      <c r="C20" s="56">
        <f>B20/B8*C8</f>
        <v>3.2432535147822374</v>
      </c>
    </row>
    <row r="21" spans="1:3" ht="15.75" thickBot="1">
      <c r="A21" s="19" t="s">
        <v>20</v>
      </c>
      <c r="B21" s="11">
        <v>365.911</v>
      </c>
      <c r="C21" s="56">
        <v>3.2898100000000001</v>
      </c>
    </row>
    <row r="22" spans="1:3" ht="15.75" thickBot="1">
      <c r="A22" s="20" t="s">
        <v>21</v>
      </c>
      <c r="B22" s="11">
        <v>36.83</v>
      </c>
      <c r="C22" s="56">
        <v>0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1.0527923611275753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17.635938071078026</v>
      </c>
    </row>
    <row r="28" spans="1:3" ht="26.25" thickBot="1">
      <c r="A28" s="24" t="s">
        <v>26</v>
      </c>
      <c r="B28" s="11">
        <v>273.58999999999997</v>
      </c>
      <c r="C28" s="56">
        <f>B28/B8*C8</f>
        <v>2.6120745631712459</v>
      </c>
    </row>
    <row r="29" spans="1:3" ht="15.75" thickBot="1">
      <c r="A29" s="24" t="s">
        <v>17</v>
      </c>
      <c r="B29" s="11">
        <v>55.18</v>
      </c>
      <c r="C29" s="56">
        <f>B29/B8*C8</f>
        <v>0.52682581379359394</v>
      </c>
    </row>
    <row r="30" spans="1:3" ht="15.75" thickBot="1">
      <c r="A30" s="24" t="s">
        <v>19</v>
      </c>
      <c r="B30" s="25">
        <v>72.3</v>
      </c>
      <c r="C30" s="56">
        <f>B30/B8*C8</f>
        <v>0.69027738922212467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13.461650252495318</v>
      </c>
    </row>
    <row r="33" spans="1:3" ht="15.75" thickBot="1">
      <c r="A33" s="24" t="s">
        <v>29</v>
      </c>
      <c r="B33" s="12">
        <v>12.686999999999999</v>
      </c>
      <c r="C33" s="56">
        <f>B33/B8*C8</f>
        <v>0.12112792859005667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0.22398212380568527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3.4403600000000001</v>
      </c>
    </row>
    <row r="37" spans="1:3" ht="15.75" thickBot="1">
      <c r="A37" s="21" t="s">
        <v>32</v>
      </c>
      <c r="B37" s="11">
        <v>44.869</v>
      </c>
      <c r="C37" s="56">
        <v>0.44579999999999997</v>
      </c>
    </row>
    <row r="38" spans="1:3" ht="15.75" thickBot="1">
      <c r="A38" s="21" t="s">
        <v>33</v>
      </c>
      <c r="B38" s="11">
        <v>68.804000000000002</v>
      </c>
      <c r="C38" s="56">
        <v>1.522</v>
      </c>
    </row>
    <row r="39" spans="1:3" ht="15.75" thickBot="1">
      <c r="A39" s="21" t="s">
        <v>34</v>
      </c>
      <c r="B39" s="11">
        <v>284.48500000000001</v>
      </c>
      <c r="C39" s="56">
        <v>1.4725600000000001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25.206963488939991</v>
      </c>
    </row>
    <row r="41" spans="1:3" ht="15.75" thickBot="1">
      <c r="A41" s="22" t="s">
        <v>36</v>
      </c>
      <c r="B41" s="12">
        <v>1984.4</v>
      </c>
      <c r="C41" s="56">
        <f>B41/B8*C8</f>
        <v>18.945870693947224</v>
      </c>
    </row>
    <row r="42" spans="1:3" ht="15.75" thickBot="1">
      <c r="A42" s="21" t="s">
        <v>84</v>
      </c>
      <c r="B42" s="11">
        <v>53.14</v>
      </c>
      <c r="C42" s="56">
        <f>B42/B8*C8</f>
        <v>0.50734910737570826</v>
      </c>
    </row>
    <row r="43" spans="1:3" ht="15.75" thickBot="1">
      <c r="A43" s="21" t="s">
        <v>38</v>
      </c>
      <c r="B43" s="11">
        <v>7.27</v>
      </c>
      <c r="C43" s="56">
        <f>B43/B8*C8</f>
        <v>6.9409635126484737E-2</v>
      </c>
    </row>
    <row r="44" spans="1:3" ht="26.25" thickBot="1">
      <c r="A44" s="21" t="s">
        <v>39</v>
      </c>
      <c r="B44" s="11">
        <v>151.27000000000001</v>
      </c>
      <c r="C44" s="56">
        <f>B44/B8*C8</f>
        <v>1.4442359705066503</v>
      </c>
    </row>
    <row r="45" spans="1:3" ht="15.75" thickBot="1">
      <c r="A45" s="31" t="s">
        <v>40</v>
      </c>
      <c r="B45" s="11">
        <v>4.16</v>
      </c>
      <c r="C45" s="56">
        <f>B45/B8*C8</f>
        <v>3.9717205244315892E-2</v>
      </c>
    </row>
    <row r="46" spans="1:3" ht="15.75" thickBot="1">
      <c r="A46" s="22" t="s">
        <v>41</v>
      </c>
      <c r="B46" s="11">
        <v>439.95</v>
      </c>
      <c r="C46" s="56">
        <f>B46/B8*C8</f>
        <v>4.2003808767396098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94.289918995945854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19.512026942294895</v>
      </c>
    </row>
    <row r="49" spans="1:3" ht="15.75" thickBot="1">
      <c r="A49" s="35" t="s">
        <v>44</v>
      </c>
      <c r="B49" s="36"/>
      <c r="C49" s="53">
        <v>11.64306</v>
      </c>
    </row>
    <row r="50" spans="1:3" ht="15.75" thickBot="1">
      <c r="A50" s="22" t="s">
        <v>45</v>
      </c>
      <c r="B50" s="37">
        <v>8128.6980000000003</v>
      </c>
      <c r="C50" s="53">
        <v>72.896699999999996</v>
      </c>
    </row>
    <row r="51" spans="1:3" ht="15.75" thickBot="1">
      <c r="A51" s="21" t="s">
        <v>46</v>
      </c>
      <c r="B51" s="38"/>
      <c r="C51" s="53">
        <v>65.961789999999993</v>
      </c>
    </row>
    <row r="52" spans="1:3" ht="15.75" thickBot="1">
      <c r="A52" s="21" t="s">
        <v>47</v>
      </c>
      <c r="B52" s="38"/>
      <c r="C52" s="53">
        <f>C49+C50-C51</f>
        <v>18.577970000000008</v>
      </c>
    </row>
    <row r="53" spans="1:3" ht="15.75" thickBot="1">
      <c r="A53" s="22" t="s">
        <v>48</v>
      </c>
      <c r="B53" s="39">
        <f>B50/B8/12</f>
        <v>16.059923184523104</v>
      </c>
      <c r="C53" s="53">
        <f>C50/C8/12</f>
        <v>15.084988825428356</v>
      </c>
    </row>
    <row r="54" spans="1:3" ht="27">
      <c r="A54" s="46" t="s">
        <v>78</v>
      </c>
      <c r="B54" s="45"/>
      <c r="C54" s="53">
        <f>C53-C48</f>
        <v>-4.4270381168665391</v>
      </c>
    </row>
    <row r="55" spans="1:3" ht="27">
      <c r="A55" s="46" t="s">
        <v>79</v>
      </c>
      <c r="B55" s="45"/>
      <c r="C55" s="53">
        <f>C54*C8*12</f>
        <v>-21.393218995945865</v>
      </c>
    </row>
    <row r="56" spans="1:3" ht="27">
      <c r="A56" s="46" t="s">
        <v>80</v>
      </c>
      <c r="B56" s="45"/>
      <c r="C56" s="53">
        <f>C51-C47</f>
        <v>-28.32812899594586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C58"/>
  <sheetViews>
    <sheetView topLeftCell="A10" workbookViewId="0">
      <selection activeCell="A26" sqref="A26"/>
    </sheetView>
  </sheetViews>
  <sheetFormatPr defaultRowHeight="15"/>
  <cols>
    <col min="1" max="1" width="54.5703125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58</v>
      </c>
      <c r="B4" s="64"/>
    </row>
    <row r="5" spans="1:3">
      <c r="A5" s="65" t="s">
        <v>2</v>
      </c>
      <c r="B5" s="65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3"/>
    </row>
    <row r="8" spans="1:3" ht="26.25" thickBot="1">
      <c r="A8" s="6" t="s">
        <v>7</v>
      </c>
      <c r="B8" s="7">
        <v>42.179000000000002</v>
      </c>
      <c r="C8" s="54">
        <v>0.2487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6.4208338746769726</v>
      </c>
    </row>
    <row r="11" spans="1:3" ht="26.25" thickBot="1">
      <c r="A11" s="10" t="s">
        <v>10</v>
      </c>
      <c r="B11" s="11">
        <v>582.78</v>
      </c>
      <c r="C11" s="56">
        <f>B11/B8*C8</f>
        <v>3.4362451931055737</v>
      </c>
    </row>
    <row r="12" spans="1:3" ht="15.75" thickBot="1">
      <c r="A12" s="10" t="s">
        <v>11</v>
      </c>
      <c r="B12" s="12">
        <v>116.3</v>
      </c>
      <c r="C12" s="56">
        <f>B12/B8*C8</f>
        <v>0.68573958604993002</v>
      </c>
    </row>
    <row r="13" spans="1:3" ht="15.75" thickBot="1">
      <c r="A13" s="10" t="s">
        <v>12</v>
      </c>
      <c r="B13" s="12">
        <v>289</v>
      </c>
      <c r="C13" s="56">
        <f>B13/B8*C8</f>
        <v>1.704030441688992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0.59481865383247579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9.550230233054366</v>
      </c>
    </row>
    <row r="17" spans="1:3" ht="26.25" thickBot="1">
      <c r="A17" s="10" t="s">
        <v>16</v>
      </c>
      <c r="B17" s="11">
        <v>747.64</v>
      </c>
      <c r="C17" s="56">
        <f>B17/B8*C8</f>
        <v>4.4083090637521041</v>
      </c>
    </row>
    <row r="18" spans="1:3" ht="15.75" thickBot="1">
      <c r="A18" s="17" t="s">
        <v>17</v>
      </c>
      <c r="B18" s="11">
        <v>172.51</v>
      </c>
      <c r="C18" s="56">
        <f>B18/B8*C8</f>
        <v>1.017170558808886</v>
      </c>
    </row>
    <row r="19" spans="1:3" ht="16.5" thickBot="1">
      <c r="A19" s="18" t="s">
        <v>18</v>
      </c>
      <c r="B19" s="11">
        <v>110</v>
      </c>
      <c r="C19" s="56">
        <f>B19/B8*C8</f>
        <v>0.6485929016809312</v>
      </c>
    </row>
    <row r="20" spans="1:3" ht="15.75" thickBot="1">
      <c r="A20" s="17" t="s">
        <v>19</v>
      </c>
      <c r="B20" s="12">
        <v>339.7</v>
      </c>
      <c r="C20" s="56">
        <f>B20/B8*C8</f>
        <v>2.0029728063728394</v>
      </c>
    </row>
    <row r="21" spans="1:3" ht="15.75" thickBot="1">
      <c r="A21" s="19" t="s">
        <v>20</v>
      </c>
      <c r="B21" s="11">
        <v>365.911</v>
      </c>
      <c r="C21" s="56">
        <v>0.82299999999999995</v>
      </c>
    </row>
    <row r="22" spans="1:3" ht="15.75" thickBot="1">
      <c r="A22" s="20" t="s">
        <v>21</v>
      </c>
      <c r="B22" s="11">
        <v>36.83</v>
      </c>
      <c r="C22" s="56">
        <v>0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0.65018490243960259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10.891626020057373</v>
      </c>
    </row>
    <row r="28" spans="1:3" ht="26.25" thickBot="1">
      <c r="A28" s="24" t="s">
        <v>26</v>
      </c>
      <c r="B28" s="11">
        <v>273.58999999999997</v>
      </c>
      <c r="C28" s="56">
        <f>B28/B8*C8</f>
        <v>1.6131684724625996</v>
      </c>
    </row>
    <row r="29" spans="1:3" ht="15.75" thickBot="1">
      <c r="A29" s="24" t="s">
        <v>17</v>
      </c>
      <c r="B29" s="11">
        <v>55.18</v>
      </c>
      <c r="C29" s="56">
        <f>B29/B8*C8</f>
        <v>0.32535778467957988</v>
      </c>
    </row>
    <row r="30" spans="1:3" ht="15.75" thickBot="1">
      <c r="A30" s="24" t="s">
        <v>19</v>
      </c>
      <c r="B30" s="25">
        <v>72.3</v>
      </c>
      <c r="C30" s="56">
        <f>B30/B8*C8</f>
        <v>0.42630242537755753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8.313663813746178</v>
      </c>
    </row>
    <row r="33" spans="1:3" ht="15.75" thickBot="1">
      <c r="A33" s="24" t="s">
        <v>29</v>
      </c>
      <c r="B33" s="12">
        <v>12.686999999999999</v>
      </c>
      <c r="C33" s="56">
        <f>B33/B8*C8</f>
        <v>7.4806346760236134E-2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0.13832717703122405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1.5245000000000002</v>
      </c>
    </row>
    <row r="37" spans="1:3" ht="15.75" thickBot="1">
      <c r="A37" s="21" t="s">
        <v>32</v>
      </c>
      <c r="B37" s="11">
        <v>44.869</v>
      </c>
      <c r="C37" s="56">
        <v>0.2258</v>
      </c>
    </row>
    <row r="38" spans="1:3" ht="15.75" thickBot="1">
      <c r="A38" s="21" t="s">
        <v>33</v>
      </c>
      <c r="B38" s="11">
        <v>68.804000000000002</v>
      </c>
      <c r="C38" s="56">
        <v>0.77400000000000002</v>
      </c>
    </row>
    <row r="39" spans="1:3" ht="15.75" thickBot="1">
      <c r="A39" s="21" t="s">
        <v>34</v>
      </c>
      <c r="B39" s="11">
        <v>284.48500000000001</v>
      </c>
      <c r="C39" s="56">
        <v>0.52470000000000006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15.567349937172526</v>
      </c>
    </row>
    <row r="41" spans="1:3" ht="15.75" thickBot="1">
      <c r="A41" s="22" t="s">
        <v>36</v>
      </c>
      <c r="B41" s="12">
        <v>1984.4</v>
      </c>
      <c r="C41" s="56">
        <f>B41/B8*C8</f>
        <v>11.700615946324001</v>
      </c>
    </row>
    <row r="42" spans="1:3" ht="15.75" thickBot="1">
      <c r="A42" s="21" t="s">
        <v>37</v>
      </c>
      <c r="B42" s="11">
        <v>53.14</v>
      </c>
      <c r="C42" s="56">
        <f>B42/B8*C8</f>
        <v>0.3133293345029517</v>
      </c>
    </row>
    <row r="43" spans="1:3" ht="15.75" thickBot="1">
      <c r="A43" s="21" t="s">
        <v>38</v>
      </c>
      <c r="B43" s="11">
        <v>7.27</v>
      </c>
      <c r="C43" s="56">
        <f>B43/B8*C8</f>
        <v>4.2866094502003363E-2</v>
      </c>
    </row>
    <row r="44" spans="1:3" ht="26.25" thickBot="1">
      <c r="A44" s="21" t="s">
        <v>39</v>
      </c>
      <c r="B44" s="11">
        <v>151.27000000000001</v>
      </c>
      <c r="C44" s="56">
        <f>B44/B8*C8</f>
        <v>0.89193316579340431</v>
      </c>
    </row>
    <row r="45" spans="1:3" ht="15.75" thickBot="1">
      <c r="A45" s="31" t="s">
        <v>40</v>
      </c>
      <c r="B45" s="11">
        <v>4.16</v>
      </c>
      <c r="C45" s="56">
        <f>B45/B8*C8</f>
        <v>2.4528604281751583E-2</v>
      </c>
    </row>
    <row r="46" spans="1:3" ht="15.75" thickBot="1">
      <c r="A46" s="22" t="s">
        <v>41</v>
      </c>
      <c r="B46" s="11">
        <v>439.95</v>
      </c>
      <c r="C46" s="56">
        <f>B46/B8*C8</f>
        <v>2.5940767917684155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43.954540064961236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14.728099472242741</v>
      </c>
    </row>
    <row r="49" spans="1:3" ht="15.75" thickBot="1">
      <c r="A49" s="35" t="s">
        <v>44</v>
      </c>
      <c r="B49" s="36"/>
      <c r="C49" s="53">
        <v>4.4573099999999997</v>
      </c>
    </row>
    <row r="50" spans="1:3" ht="15.75" thickBot="1">
      <c r="A50" s="22" t="s">
        <v>45</v>
      </c>
      <c r="B50" s="37">
        <v>8128.6980000000003</v>
      </c>
      <c r="C50" s="53">
        <v>43.975140000000003</v>
      </c>
    </row>
    <row r="51" spans="1:3" ht="15.75" thickBot="1">
      <c r="A51" s="21" t="s">
        <v>46</v>
      </c>
      <c r="B51" s="38"/>
      <c r="C51" s="53">
        <v>44.764139999999998</v>
      </c>
    </row>
    <row r="52" spans="1:3" ht="15.75" thickBot="1">
      <c r="A52" s="21" t="s">
        <v>47</v>
      </c>
      <c r="B52" s="38"/>
      <c r="C52" s="53">
        <f>C49+C50-C51</f>
        <v>3.6683100000000053</v>
      </c>
    </row>
    <row r="53" spans="1:3" ht="15.75" thickBot="1">
      <c r="A53" s="22" t="s">
        <v>48</v>
      </c>
      <c r="B53" s="39">
        <f>B50/B8/12</f>
        <v>16.059923184523104</v>
      </c>
      <c r="C53" s="53">
        <f>C50/C8/12</f>
        <v>14.735002010454364</v>
      </c>
    </row>
    <row r="54" spans="1:3" ht="27">
      <c r="A54" s="46" t="s">
        <v>78</v>
      </c>
      <c r="B54" s="45"/>
      <c r="C54" s="53">
        <f>C53-C48</f>
        <v>6.9025382116230105E-3</v>
      </c>
    </row>
    <row r="55" spans="1:3" ht="27">
      <c r="A55" s="46" t="s">
        <v>79</v>
      </c>
      <c r="B55" s="45"/>
      <c r="C55" s="53">
        <f>C54*C8*12</f>
        <v>2.0599935038767715E-2</v>
      </c>
    </row>
    <row r="56" spans="1:3" ht="27">
      <c r="A56" s="46" t="s">
        <v>80</v>
      </c>
      <c r="B56" s="45"/>
      <c r="C56" s="53">
        <f>C51-C47</f>
        <v>0.80959993503876149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C58"/>
  <sheetViews>
    <sheetView topLeftCell="A34" workbookViewId="0">
      <selection activeCell="C52" sqref="C52"/>
    </sheetView>
  </sheetViews>
  <sheetFormatPr defaultRowHeight="15"/>
  <cols>
    <col min="1" max="1" width="54.140625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59</v>
      </c>
      <c r="B4" s="64"/>
    </row>
    <row r="5" spans="1:3">
      <c r="A5" s="65" t="s">
        <v>2</v>
      </c>
      <c r="B5" s="65"/>
    </row>
    <row r="6" spans="1:3" ht="78.75">
      <c r="A6" s="1" t="s">
        <v>3</v>
      </c>
      <c r="B6" s="2" t="s">
        <v>4</v>
      </c>
      <c r="C6" s="52" t="s">
        <v>5</v>
      </c>
    </row>
    <row r="7" spans="1:3" ht="19.5" thickBot="1">
      <c r="A7" s="3" t="s">
        <v>6</v>
      </c>
      <c r="B7" s="4"/>
      <c r="C7" s="53"/>
    </row>
    <row r="8" spans="1:3" ht="26.25" thickBot="1">
      <c r="A8" s="6" t="s">
        <v>7</v>
      </c>
      <c r="B8" s="7">
        <v>42.179000000000002</v>
      </c>
      <c r="C8" s="54">
        <v>0.33779999999999999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8.7211808719979125</v>
      </c>
    </row>
    <row r="11" spans="1:3" ht="26.25" thickBot="1">
      <c r="A11" s="10" t="s">
        <v>10</v>
      </c>
      <c r="B11" s="11">
        <v>582.78</v>
      </c>
      <c r="C11" s="56">
        <f>B11/B8*C8</f>
        <v>4.6673245928068461</v>
      </c>
    </row>
    <row r="12" spans="1:3" ht="15.75" thickBot="1">
      <c r="A12" s="10" t="s">
        <v>11</v>
      </c>
      <c r="B12" s="12">
        <v>116.3</v>
      </c>
      <c r="C12" s="56">
        <f>B12/B8*C8</f>
        <v>0.93141468503283609</v>
      </c>
    </row>
    <row r="13" spans="1:3" ht="15.75" thickBot="1">
      <c r="A13" s="10" t="s">
        <v>12</v>
      </c>
      <c r="B13" s="12">
        <v>289</v>
      </c>
      <c r="C13" s="56">
        <f>B13/B8*C8</f>
        <v>2.3145214443206332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0.80792014983759686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14.457773633798807</v>
      </c>
    </row>
    <row r="17" spans="1:3" ht="26.25" thickBot="1">
      <c r="A17" s="10" t="s">
        <v>16</v>
      </c>
      <c r="B17" s="11">
        <v>747.64</v>
      </c>
      <c r="C17" s="56">
        <f>B17/B8*C8</f>
        <v>5.9876429502833153</v>
      </c>
    </row>
    <row r="18" spans="1:3" ht="15.75" thickBot="1">
      <c r="A18" s="17" t="s">
        <v>17</v>
      </c>
      <c r="B18" s="11">
        <v>172.51</v>
      </c>
      <c r="C18" s="56">
        <f>B18/B8*C8</f>
        <v>1.3815851015908389</v>
      </c>
    </row>
    <row r="19" spans="1:3" ht="16.5" thickBot="1">
      <c r="A19" s="18" t="s">
        <v>18</v>
      </c>
      <c r="B19" s="11">
        <v>110</v>
      </c>
      <c r="C19" s="56">
        <f>B19/B8*C8</f>
        <v>0.88095971929159056</v>
      </c>
    </row>
    <row r="20" spans="1:3" ht="15.75" thickBot="1">
      <c r="A20" s="17" t="s">
        <v>19</v>
      </c>
      <c r="B20" s="12">
        <v>339.7</v>
      </c>
      <c r="C20" s="56">
        <f>B20/B8*C8</f>
        <v>2.7205637876668485</v>
      </c>
    </row>
    <row r="21" spans="1:3" ht="15.75" thickBot="1">
      <c r="A21" s="19" t="s">
        <v>20</v>
      </c>
      <c r="B21" s="11">
        <v>365.911</v>
      </c>
      <c r="C21" s="56">
        <v>2.6038999999999999</v>
      </c>
    </row>
    <row r="22" spans="1:3" ht="15.75" thickBot="1">
      <c r="A22" s="20" t="s">
        <v>21</v>
      </c>
      <c r="B22" s="11">
        <v>36.83</v>
      </c>
      <c r="C22" s="56">
        <v>0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0.88312207496621531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14.793692278147894</v>
      </c>
    </row>
    <row r="28" spans="1:3" ht="26.25" thickBot="1">
      <c r="A28" s="24" t="s">
        <v>26</v>
      </c>
      <c r="B28" s="11">
        <v>273.58999999999997</v>
      </c>
      <c r="C28" s="56">
        <f>B28/B8*C8</f>
        <v>2.1911069963726022</v>
      </c>
    </row>
    <row r="29" spans="1:3" ht="15.75" thickBot="1">
      <c r="A29" s="24" t="s">
        <v>17</v>
      </c>
      <c r="B29" s="11">
        <v>55.18</v>
      </c>
      <c r="C29" s="56">
        <f>B29/B8*C8</f>
        <v>0.44192143009554519</v>
      </c>
    </row>
    <row r="30" spans="1:3" ht="15.75" thickBot="1">
      <c r="A30" s="24" t="s">
        <v>19</v>
      </c>
      <c r="B30" s="25">
        <v>72.3</v>
      </c>
      <c r="C30" s="56">
        <f>B30/B8*C8</f>
        <v>0.5790307973162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11.292141681879608</v>
      </c>
    </row>
    <row r="33" spans="1:3" ht="15.75" thickBot="1">
      <c r="A33" s="24" t="s">
        <v>29</v>
      </c>
      <c r="B33" s="12">
        <v>12.686999999999999</v>
      </c>
      <c r="C33" s="56">
        <f>B33/B8*C8</f>
        <v>0.10160669053320372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0.18788468195073377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13.6859</v>
      </c>
    </row>
    <row r="37" spans="1:3" ht="15.75" thickBot="1">
      <c r="A37" s="21" t="s">
        <v>32</v>
      </c>
      <c r="B37" s="11">
        <v>44.869</v>
      </c>
      <c r="C37" s="56">
        <v>0.44990000000000002</v>
      </c>
    </row>
    <row r="38" spans="1:3" ht="15.75" thickBot="1">
      <c r="A38" s="21" t="s">
        <v>33</v>
      </c>
      <c r="B38" s="11">
        <v>68.804000000000002</v>
      </c>
      <c r="C38" s="56">
        <v>1.526</v>
      </c>
    </row>
    <row r="39" spans="1:3" ht="15.75" thickBot="1">
      <c r="A39" s="21" t="s">
        <v>34</v>
      </c>
      <c r="B39" s="11">
        <v>284.48500000000001</v>
      </c>
      <c r="C39" s="56">
        <v>11.71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21.144554920695132</v>
      </c>
    </row>
    <row r="41" spans="1:3" ht="15.75" thickBot="1">
      <c r="A41" s="22" t="s">
        <v>36</v>
      </c>
      <c r="B41" s="12">
        <v>1984.4</v>
      </c>
      <c r="C41" s="56">
        <f>B41/B8*C8</f>
        <v>15.892513336020295</v>
      </c>
    </row>
    <row r="42" spans="1:3" ht="15.75" thickBot="1">
      <c r="A42" s="21" t="s">
        <v>84</v>
      </c>
      <c r="B42" s="11">
        <v>53.14</v>
      </c>
      <c r="C42" s="56">
        <f>B42/B8*C8</f>
        <v>0.42558363166504659</v>
      </c>
    </row>
    <row r="43" spans="1:3" ht="15.75" thickBot="1">
      <c r="A43" s="21" t="s">
        <v>38</v>
      </c>
      <c r="B43" s="11">
        <v>7.27</v>
      </c>
      <c r="C43" s="56">
        <f>B43/B8*C8</f>
        <v>5.8223428720453295E-2</v>
      </c>
    </row>
    <row r="44" spans="1:3" ht="26.25" thickBot="1">
      <c r="A44" s="21" t="s">
        <v>39</v>
      </c>
      <c r="B44" s="11">
        <v>151.27000000000001</v>
      </c>
      <c r="C44" s="56">
        <f>B44/B8*C8</f>
        <v>1.2114797885203537</v>
      </c>
    </row>
    <row r="45" spans="1:3" ht="15.75" thickBot="1">
      <c r="A45" s="31" t="s">
        <v>40</v>
      </c>
      <c r="B45" s="11">
        <v>4.16</v>
      </c>
      <c r="C45" s="56">
        <f>B45/B8*C8</f>
        <v>3.3316294838663787E-2</v>
      </c>
    </row>
    <row r="46" spans="1:3" ht="15.75" thickBot="1">
      <c r="A46" s="22" t="s">
        <v>41</v>
      </c>
      <c r="B46" s="11">
        <v>439.95</v>
      </c>
      <c r="C46" s="56">
        <f>B46/B8*C8</f>
        <v>3.5234384409303203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72.803101704639744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17.960109952792518</v>
      </c>
    </row>
    <row r="49" spans="1:3" ht="15.75" thickBot="1">
      <c r="A49" s="35" t="s">
        <v>44</v>
      </c>
      <c r="B49" s="36"/>
      <c r="C49" s="53">
        <v>20.647349999999999</v>
      </c>
    </row>
    <row r="50" spans="1:3" ht="15.75" thickBot="1">
      <c r="A50" s="22" t="s">
        <v>45</v>
      </c>
      <c r="B50" s="37">
        <v>8128.6980000000003</v>
      </c>
      <c r="C50" s="53">
        <v>61.534080000000003</v>
      </c>
    </row>
    <row r="51" spans="1:3" ht="15.75" thickBot="1">
      <c r="A51" s="21" t="s">
        <v>46</v>
      </c>
      <c r="B51" s="38"/>
      <c r="C51" s="53">
        <v>45.364019999999996</v>
      </c>
    </row>
    <row r="52" spans="1:3" ht="15.75" thickBot="1">
      <c r="A52" s="21" t="s">
        <v>47</v>
      </c>
      <c r="B52" s="38"/>
      <c r="C52" s="53">
        <f>C49+C50-C51</f>
        <v>36.81741000000001</v>
      </c>
    </row>
    <row r="53" spans="1:3" ht="15.75" thickBot="1">
      <c r="A53" s="22" t="s">
        <v>48</v>
      </c>
      <c r="B53" s="39">
        <f>B50/B8/12</f>
        <v>16.059923184523104</v>
      </c>
      <c r="C53" s="53">
        <f>C50/C8/12</f>
        <v>15.180106571936058</v>
      </c>
    </row>
    <row r="54" spans="1:3" ht="27">
      <c r="A54" s="46" t="s">
        <v>78</v>
      </c>
      <c r="B54" s="45"/>
      <c r="C54" s="53">
        <f>C53-C48</f>
        <v>-2.7800033808564599</v>
      </c>
    </row>
    <row r="55" spans="1:3" ht="27">
      <c r="A55" s="46" t="s">
        <v>79</v>
      </c>
      <c r="B55" s="45"/>
      <c r="C55" s="53">
        <f>C54*C8*12</f>
        <v>-11.269021704639746</v>
      </c>
    </row>
    <row r="56" spans="1:3" ht="27">
      <c r="A56" s="46" t="s">
        <v>80</v>
      </c>
      <c r="B56" s="45"/>
      <c r="C56" s="53">
        <f>C51-C47</f>
        <v>-27.439081704639747</v>
      </c>
    </row>
    <row r="57" spans="1:3" ht="15.75">
      <c r="A57" s="40" t="s">
        <v>49</v>
      </c>
      <c r="B57" s="41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C58"/>
  <sheetViews>
    <sheetView topLeftCell="A22" workbookViewId="0">
      <selection activeCell="A35" sqref="A35"/>
    </sheetView>
  </sheetViews>
  <sheetFormatPr defaultRowHeight="15"/>
  <cols>
    <col min="1" max="1" width="55.5703125" customWidth="1"/>
  </cols>
  <sheetData>
    <row r="2" spans="1:3">
      <c r="A2" s="64" t="s">
        <v>0</v>
      </c>
      <c r="B2" s="64"/>
    </row>
    <row r="3" spans="1:3">
      <c r="A3" s="64" t="s">
        <v>1</v>
      </c>
      <c r="B3" s="64"/>
    </row>
    <row r="4" spans="1:3">
      <c r="A4" s="64" t="s">
        <v>60</v>
      </c>
      <c r="B4" s="64"/>
    </row>
    <row r="5" spans="1:3">
      <c r="A5" s="65" t="s">
        <v>2</v>
      </c>
      <c r="B5" s="65"/>
    </row>
    <row r="6" spans="1:3" ht="78.75">
      <c r="A6" s="1" t="s">
        <v>3</v>
      </c>
      <c r="B6" s="2" t="s">
        <v>4</v>
      </c>
      <c r="C6" s="2" t="s">
        <v>5</v>
      </c>
    </row>
    <row r="7" spans="1:3" ht="19.5" thickBot="1">
      <c r="A7" s="3" t="s">
        <v>6</v>
      </c>
      <c r="B7" s="4"/>
      <c r="C7" s="5"/>
    </row>
    <row r="8" spans="1:3" ht="26.25" thickBot="1">
      <c r="A8" s="6" t="s">
        <v>7</v>
      </c>
      <c r="B8" s="7">
        <v>42.179000000000002</v>
      </c>
      <c r="C8" s="54">
        <v>0.3952</v>
      </c>
    </row>
    <row r="9" spans="1:3" ht="21.75" thickBot="1">
      <c r="A9" s="3" t="s">
        <v>8</v>
      </c>
      <c r="B9" s="4"/>
      <c r="C9" s="54"/>
    </row>
    <row r="10" spans="1:3" ht="15.75" thickBot="1">
      <c r="A10" s="8" t="s">
        <v>9</v>
      </c>
      <c r="B10" s="9">
        <f>SUM(B11:B15)</f>
        <v>1258.96</v>
      </c>
      <c r="C10" s="55">
        <f>SUM(C11:C15)</f>
        <v>10.203110362976837</v>
      </c>
    </row>
    <row r="11" spans="1:3" ht="26.25" thickBot="1">
      <c r="A11" s="10" t="s">
        <v>10</v>
      </c>
      <c r="B11" s="11">
        <v>582.78</v>
      </c>
      <c r="C11" s="56">
        <f>B11/B8*C8</f>
        <v>5.4604105360487445</v>
      </c>
    </row>
    <row r="12" spans="1:3" ht="15.75" thickBot="1">
      <c r="A12" s="10" t="s">
        <v>11</v>
      </c>
      <c r="B12" s="12">
        <v>116.3</v>
      </c>
      <c r="C12" s="56">
        <f>B12/B8*C8</f>
        <v>1.0896834917850113</v>
      </c>
    </row>
    <row r="13" spans="1:3" ht="15.75" thickBot="1">
      <c r="A13" s="10" t="s">
        <v>12</v>
      </c>
      <c r="B13" s="12">
        <v>289</v>
      </c>
      <c r="C13" s="56">
        <f>B13/B8*C8</f>
        <v>2.7078119443324877</v>
      </c>
    </row>
    <row r="14" spans="1:3" ht="23.25" thickBot="1">
      <c r="A14" s="13" t="s">
        <v>13</v>
      </c>
      <c r="B14" s="11">
        <v>170</v>
      </c>
      <c r="C14" s="57">
        <v>0</v>
      </c>
    </row>
    <row r="15" spans="1:3" ht="15.75" thickBot="1">
      <c r="A15" s="14" t="s">
        <v>14</v>
      </c>
      <c r="B15" s="11">
        <v>100.88</v>
      </c>
      <c r="C15" s="56">
        <f>B15/B8*C8</f>
        <v>0.94520439081059282</v>
      </c>
    </row>
    <row r="16" spans="1:3" ht="26.25" thickBot="1">
      <c r="A16" s="15" t="s">
        <v>15</v>
      </c>
      <c r="B16" s="16">
        <f>SUM(B17:B26)</f>
        <v>2030.971</v>
      </c>
      <c r="C16" s="55">
        <f>SUM(C17:C26)</f>
        <v>15.786119775243604</v>
      </c>
    </row>
    <row r="17" spans="1:3" ht="26.25" thickBot="1">
      <c r="A17" s="10" t="s">
        <v>16</v>
      </c>
      <c r="B17" s="11">
        <v>747.64</v>
      </c>
      <c r="C17" s="56">
        <f>B17/B8*C8</f>
        <v>7.0050813912136363</v>
      </c>
    </row>
    <row r="18" spans="1:3" ht="15.75" thickBot="1">
      <c r="A18" s="17" t="s">
        <v>17</v>
      </c>
      <c r="B18" s="11">
        <v>172.51</v>
      </c>
      <c r="C18" s="56">
        <f>B18/B8*C8</f>
        <v>1.6163482301619287</v>
      </c>
    </row>
    <row r="19" spans="1:3" ht="16.5" thickBot="1">
      <c r="A19" s="18" t="s">
        <v>18</v>
      </c>
      <c r="B19" s="11">
        <v>110</v>
      </c>
      <c r="C19" s="56">
        <f>B19/B8*C8</f>
        <v>1.0306550653168638</v>
      </c>
    </row>
    <row r="20" spans="1:3" ht="15.75" thickBot="1">
      <c r="A20" s="17" t="s">
        <v>19</v>
      </c>
      <c r="B20" s="12">
        <v>339.7</v>
      </c>
      <c r="C20" s="56">
        <f>B20/B8*C8</f>
        <v>3.1828502335285331</v>
      </c>
    </row>
    <row r="21" spans="1:3" ht="15.75" thickBot="1">
      <c r="A21" s="19" t="s">
        <v>20</v>
      </c>
      <c r="B21" s="11">
        <v>365.911</v>
      </c>
      <c r="C21" s="56">
        <v>1.9179999999999999</v>
      </c>
    </row>
    <row r="22" spans="1:3" ht="15.75" thickBot="1">
      <c r="A22" s="20" t="s">
        <v>21</v>
      </c>
      <c r="B22" s="11">
        <v>36.83</v>
      </c>
      <c r="C22" s="56">
        <v>0</v>
      </c>
    </row>
    <row r="23" spans="1:3" ht="15.75" thickBot="1">
      <c r="A23" s="21" t="s">
        <v>22</v>
      </c>
      <c r="B23" s="11">
        <v>110.31</v>
      </c>
      <c r="C23" s="57">
        <v>0</v>
      </c>
    </row>
    <row r="24" spans="1:3" ht="26.25" thickBot="1">
      <c r="A24" s="21" t="s">
        <v>23</v>
      </c>
      <c r="B24" s="11">
        <v>16.8</v>
      </c>
      <c r="C24" s="57">
        <v>0</v>
      </c>
    </row>
    <row r="25" spans="1:3" ht="15.75" thickBot="1">
      <c r="A25" s="21" t="s">
        <v>24</v>
      </c>
      <c r="B25" s="11">
        <v>21</v>
      </c>
      <c r="C25" s="56">
        <v>0</v>
      </c>
    </row>
    <row r="26" spans="1:3" ht="15.75" thickBot="1">
      <c r="A26" s="22" t="s">
        <v>14</v>
      </c>
      <c r="B26" s="11">
        <v>110.27</v>
      </c>
      <c r="C26" s="56">
        <f>B26/B8*C8</f>
        <v>1.0331848550226415</v>
      </c>
    </row>
    <row r="27" spans="1:3" ht="26.25" thickBot="1">
      <c r="A27" s="23" t="s">
        <v>25</v>
      </c>
      <c r="B27" s="16">
        <f>SUM(B28:B35)</f>
        <v>1933.1119999999999</v>
      </c>
      <c r="C27" s="55">
        <f>SUM(C28:C35)</f>
        <v>17.3074813153465</v>
      </c>
    </row>
    <row r="28" spans="1:3" ht="26.25" thickBot="1">
      <c r="A28" s="24" t="s">
        <v>26</v>
      </c>
      <c r="B28" s="11">
        <v>273.58999999999997</v>
      </c>
      <c r="C28" s="56">
        <f>B28/B8*C8</f>
        <v>2.5634265392730975</v>
      </c>
    </row>
    <row r="29" spans="1:3" ht="15.75" thickBot="1">
      <c r="A29" s="24" t="s">
        <v>17</v>
      </c>
      <c r="B29" s="11">
        <v>55.18</v>
      </c>
      <c r="C29" s="56">
        <f>B29/B8*C8</f>
        <v>0.51701405912895049</v>
      </c>
    </row>
    <row r="30" spans="1:3" ht="15.75" thickBot="1">
      <c r="A30" s="24" t="s">
        <v>19</v>
      </c>
      <c r="B30" s="25">
        <v>72.3</v>
      </c>
      <c r="C30" s="56">
        <f>B30/B8*C8</f>
        <v>0.67742146565826589</v>
      </c>
    </row>
    <row r="31" spans="1:3" ht="15.75" thickBot="1">
      <c r="A31" s="24" t="s">
        <v>27</v>
      </c>
      <c r="B31" s="26">
        <v>85.655000000000001</v>
      </c>
      <c r="C31" s="57">
        <v>0</v>
      </c>
    </row>
    <row r="32" spans="1:3" ht="15.75" thickBot="1">
      <c r="A32" s="24" t="s">
        <v>28</v>
      </c>
      <c r="B32" s="11">
        <v>1409.98</v>
      </c>
      <c r="C32" s="56">
        <f>B32/B8*C8</f>
        <v>13.210936627231561</v>
      </c>
    </row>
    <row r="33" spans="1:3" ht="15.75" thickBot="1">
      <c r="A33" s="24" t="s">
        <v>29</v>
      </c>
      <c r="B33" s="12">
        <v>12.686999999999999</v>
      </c>
      <c r="C33" s="56">
        <f>B33/B8*C8</f>
        <v>0.11887200739704593</v>
      </c>
    </row>
    <row r="34" spans="1:3" ht="15.75" thickBot="1">
      <c r="A34" s="24" t="s">
        <v>30</v>
      </c>
      <c r="B34" s="11">
        <v>0.26</v>
      </c>
      <c r="C34" s="57">
        <v>0</v>
      </c>
    </row>
    <row r="35" spans="1:3" ht="15.75" thickBot="1">
      <c r="A35" s="22" t="s">
        <v>14</v>
      </c>
      <c r="B35" s="27">
        <v>23.46</v>
      </c>
      <c r="C35" s="56">
        <f>B35/B8*C8</f>
        <v>0.21981061665757839</v>
      </c>
    </row>
    <row r="36" spans="1:3" ht="15.75" thickBot="1">
      <c r="A36" s="28" t="s">
        <v>31</v>
      </c>
      <c r="B36" s="29">
        <f>SUM(B37:B39)</f>
        <v>398.15800000000002</v>
      </c>
      <c r="C36" s="55">
        <f>SUM(C37:C39)</f>
        <v>4.4043299999999999</v>
      </c>
    </row>
    <row r="37" spans="1:3" ht="15.75" thickBot="1">
      <c r="A37" s="21" t="s">
        <v>32</v>
      </c>
      <c r="B37" s="11">
        <v>44.869</v>
      </c>
      <c r="C37" s="56">
        <v>0.44283</v>
      </c>
    </row>
    <row r="38" spans="1:3" ht="15.75" thickBot="1">
      <c r="A38" s="21" t="s">
        <v>33</v>
      </c>
      <c r="B38" s="11">
        <v>68.804000000000002</v>
      </c>
      <c r="C38" s="56">
        <v>1.5195000000000001</v>
      </c>
    </row>
    <row r="39" spans="1:3" ht="15.75" thickBot="1">
      <c r="A39" s="21" t="s">
        <v>34</v>
      </c>
      <c r="B39" s="11">
        <v>284.48500000000001</v>
      </c>
      <c r="C39" s="56">
        <v>2.4420000000000002</v>
      </c>
    </row>
    <row r="40" spans="1:3" ht="15.75" thickBot="1">
      <c r="A40" s="23" t="s">
        <v>35</v>
      </c>
      <c r="B40" s="30">
        <f>SUM(B41:B46)</f>
        <v>2640.19</v>
      </c>
      <c r="C40" s="55">
        <f>SUM(C41:C46)</f>
        <v>24.737501789990276</v>
      </c>
    </row>
    <row r="41" spans="1:3" ht="15.75" thickBot="1">
      <c r="A41" s="22" t="s">
        <v>36</v>
      </c>
      <c r="B41" s="12">
        <v>1984.4</v>
      </c>
      <c r="C41" s="56">
        <f>B41/B8*C8</f>
        <v>18.593017378316222</v>
      </c>
    </row>
    <row r="42" spans="1:3" ht="15.75" thickBot="1">
      <c r="A42" s="21" t="s">
        <v>84</v>
      </c>
      <c r="B42" s="11">
        <v>53.14</v>
      </c>
      <c r="C42" s="56">
        <f>B42/B8*C8</f>
        <v>0.49790009246307404</v>
      </c>
    </row>
    <row r="43" spans="1:3" ht="15.75" thickBot="1">
      <c r="A43" s="21" t="s">
        <v>38</v>
      </c>
      <c r="B43" s="11">
        <v>7.27</v>
      </c>
      <c r="C43" s="56">
        <f>B43/B8*C8</f>
        <v>6.8116930225941813E-2</v>
      </c>
    </row>
    <row r="44" spans="1:3" ht="26.25" thickBot="1">
      <c r="A44" s="21" t="s">
        <v>39</v>
      </c>
      <c r="B44" s="11">
        <v>151.27000000000001</v>
      </c>
      <c r="C44" s="56">
        <f>B44/B8*C8</f>
        <v>1.4173381066407453</v>
      </c>
    </row>
    <row r="45" spans="1:3" ht="15.75" thickBot="1">
      <c r="A45" s="31" t="s">
        <v>40</v>
      </c>
      <c r="B45" s="11">
        <v>4.16</v>
      </c>
      <c r="C45" s="56">
        <f>B45/B8*C8</f>
        <v>3.8977500651983216E-2</v>
      </c>
    </row>
    <row r="46" spans="1:3" ht="15.75" thickBot="1">
      <c r="A46" s="22" t="s">
        <v>41</v>
      </c>
      <c r="B46" s="11">
        <v>439.95</v>
      </c>
      <c r="C46" s="56">
        <f>B46/B8*C8</f>
        <v>4.1221517816923114</v>
      </c>
    </row>
    <row r="47" spans="1:3" ht="15.75" thickBot="1">
      <c r="A47" s="23" t="s">
        <v>42</v>
      </c>
      <c r="B47" s="32">
        <f>B10+B16+B27+B36+B40</f>
        <v>8261.3909999999996</v>
      </c>
      <c r="C47" s="54">
        <f>C10+C16+C27+C36+C40</f>
        <v>72.43854324355722</v>
      </c>
    </row>
    <row r="48" spans="1:3" ht="30" thickBot="1">
      <c r="A48" s="33" t="s">
        <v>43</v>
      </c>
      <c r="B48" s="34">
        <f>B47/B8/12</f>
        <v>16.322085635031648</v>
      </c>
      <c r="C48" s="58">
        <f>C47/C8/12</f>
        <v>15.274659084758186</v>
      </c>
    </row>
    <row r="49" spans="1:3" ht="15.75" thickBot="1">
      <c r="A49" s="35" t="s">
        <v>44</v>
      </c>
      <c r="B49" s="36"/>
      <c r="C49" s="53">
        <v>28.483470000000001</v>
      </c>
    </row>
    <row r="50" spans="1:3" ht="15.75" thickBot="1">
      <c r="A50" s="22" t="s">
        <v>45</v>
      </c>
      <c r="B50" s="37">
        <v>8128.6980000000003</v>
      </c>
      <c r="C50" s="53">
        <v>71.918700000000001</v>
      </c>
    </row>
    <row r="51" spans="1:3" ht="15.75" thickBot="1">
      <c r="A51" s="21" t="s">
        <v>46</v>
      </c>
      <c r="B51" s="38"/>
      <c r="C51" s="53">
        <v>55.96237</v>
      </c>
    </row>
    <row r="52" spans="1:3" ht="15.75" thickBot="1">
      <c r="A52" s="21" t="s">
        <v>47</v>
      </c>
      <c r="B52" s="38"/>
      <c r="C52" s="53">
        <f>C49+C50-C51</f>
        <v>44.439799999999998</v>
      </c>
    </row>
    <row r="53" spans="1:3" ht="15.75" thickBot="1">
      <c r="A53" s="22" t="s">
        <v>48</v>
      </c>
      <c r="B53" s="39">
        <f>B50/B8/12</f>
        <v>16.059923184523104</v>
      </c>
      <c r="C53" s="53">
        <f>C50/C8/12</f>
        <v>15.165043016194332</v>
      </c>
    </row>
    <row r="54" spans="1:3" ht="27">
      <c r="A54" s="46" t="s">
        <v>78</v>
      </c>
      <c r="B54" s="45"/>
      <c r="C54" s="53">
        <f>C53-C48</f>
        <v>-0.10961606856385409</v>
      </c>
    </row>
    <row r="55" spans="1:3" ht="27">
      <c r="A55" s="46" t="s">
        <v>79</v>
      </c>
      <c r="B55" s="45"/>
      <c r="C55" s="53">
        <f>C54*C8*12</f>
        <v>-0.51984324355722156</v>
      </c>
    </row>
    <row r="56" spans="1:3" ht="27">
      <c r="A56" s="46" t="s">
        <v>80</v>
      </c>
      <c r="B56" s="45"/>
      <c r="C56" s="53">
        <f>C51-C47</f>
        <v>-16.47617324355722</v>
      </c>
    </row>
    <row r="57" spans="1:3" ht="15.75">
      <c r="A57" s="40" t="s">
        <v>49</v>
      </c>
      <c r="B57" s="41"/>
      <c r="C57" s="59"/>
    </row>
    <row r="58" spans="1:3" ht="15.75">
      <c r="A58" s="42" t="s">
        <v>50</v>
      </c>
      <c r="B58" s="4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43</vt:lpstr>
      <vt:lpstr>43 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2018-03-26T11:45:26Z</dcterms:modified>
</cp:coreProperties>
</file>