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4" sheetId="1" r:id="rId1"/>
    <sheet name="д.13" sheetId="2" r:id="rId2"/>
    <sheet name="д.14" sheetId="3" r:id="rId3"/>
    <sheet name="20 а" sheetId="4" r:id="rId4"/>
    <sheet name="20 б" sheetId="5" r:id="rId5"/>
    <sheet name="25" sheetId="6" r:id="rId6"/>
    <sheet name="26" sheetId="7" r:id="rId7"/>
    <sheet name="29" sheetId="8" r:id="rId8"/>
    <sheet name="19" sheetId="9" r:id="rId9"/>
  </sheets>
  <calcPr calcId="125725"/>
</workbook>
</file>

<file path=xl/calcChain.xml><?xml version="1.0" encoding="utf-8"?>
<calcChain xmlns="http://schemas.openxmlformats.org/spreadsheetml/2006/main">
  <c r="C36" i="1"/>
  <c r="C51" i="8"/>
  <c r="B51" i="1" l="1"/>
  <c r="C52" i="9"/>
  <c r="C51"/>
  <c r="C52" i="8"/>
  <c r="C52" i="7"/>
  <c r="C51"/>
  <c r="C53" i="6"/>
  <c r="C52"/>
  <c r="C53" i="5"/>
  <c r="C52"/>
  <c r="C53" i="4"/>
  <c r="C52"/>
  <c r="C53" i="3"/>
  <c r="C52"/>
  <c r="C52" i="2"/>
  <c r="C51"/>
  <c r="C52" i="1"/>
  <c r="C51"/>
  <c r="C12" i="9"/>
  <c r="C12" i="8"/>
  <c r="C13" i="6"/>
  <c r="C13" i="5"/>
  <c r="C13" i="4"/>
  <c r="C13" i="3"/>
  <c r="C12" i="2"/>
  <c r="B52" i="9" l="1"/>
  <c r="C45"/>
  <c r="C44"/>
  <c r="C43"/>
  <c r="C42"/>
  <c r="C41"/>
  <c r="C40"/>
  <c r="C39" s="1"/>
  <c r="B39"/>
  <c r="C35"/>
  <c r="B35"/>
  <c r="C34"/>
  <c r="C32"/>
  <c r="C31"/>
  <c r="C29"/>
  <c r="C28"/>
  <c r="C27"/>
  <c r="B26"/>
  <c r="C25"/>
  <c r="C19"/>
  <c r="C18"/>
  <c r="C17"/>
  <c r="C16"/>
  <c r="B15"/>
  <c r="C14"/>
  <c r="C11"/>
  <c r="C10"/>
  <c r="B9"/>
  <c r="B46" s="1"/>
  <c r="B47" s="1"/>
  <c r="B52" i="8"/>
  <c r="C45"/>
  <c r="C44"/>
  <c r="C43"/>
  <c r="C42"/>
  <c r="C41"/>
  <c r="C40"/>
  <c r="C39" s="1"/>
  <c r="B39"/>
  <c r="C35"/>
  <c r="B35"/>
  <c r="C34"/>
  <c r="C32"/>
  <c r="C31"/>
  <c r="C29"/>
  <c r="C28"/>
  <c r="C27"/>
  <c r="C26" s="1"/>
  <c r="B26"/>
  <c r="C25"/>
  <c r="C19"/>
  <c r="C18"/>
  <c r="C17"/>
  <c r="C16"/>
  <c r="C15" s="1"/>
  <c r="B15"/>
  <c r="C14"/>
  <c r="C11"/>
  <c r="C10"/>
  <c r="C9" s="1"/>
  <c r="B9"/>
  <c r="B46" s="1"/>
  <c r="B47" s="1"/>
  <c r="B52" i="7"/>
  <c r="C45"/>
  <c r="C44"/>
  <c r="C43"/>
  <c r="C42"/>
  <c r="C41"/>
  <c r="C40"/>
  <c r="C39"/>
  <c r="B39"/>
  <c r="C35"/>
  <c r="B35"/>
  <c r="C34"/>
  <c r="C32"/>
  <c r="C31"/>
  <c r="C29"/>
  <c r="C28"/>
  <c r="C27"/>
  <c r="B26"/>
  <c r="C25"/>
  <c r="C19"/>
  <c r="C18"/>
  <c r="C17"/>
  <c r="C16"/>
  <c r="C15"/>
  <c r="B15"/>
  <c r="C14"/>
  <c r="C11"/>
  <c r="C10"/>
  <c r="C9" s="1"/>
  <c r="B9"/>
  <c r="B46" s="1"/>
  <c r="B47" s="1"/>
  <c r="B53" i="6"/>
  <c r="C46"/>
  <c r="C45"/>
  <c r="C44"/>
  <c r="C43"/>
  <c r="C42"/>
  <c r="C41"/>
  <c r="C40" s="1"/>
  <c r="B40"/>
  <c r="C36"/>
  <c r="B36"/>
  <c r="C35"/>
  <c r="C33"/>
  <c r="C32"/>
  <c r="C30"/>
  <c r="C29"/>
  <c r="C28"/>
  <c r="B27"/>
  <c r="C26"/>
  <c r="C20"/>
  <c r="C19"/>
  <c r="C18"/>
  <c r="C17"/>
  <c r="B16"/>
  <c r="C15"/>
  <c r="C12"/>
  <c r="C11"/>
  <c r="B10"/>
  <c r="B47" s="1"/>
  <c r="B48" s="1"/>
  <c r="B53" i="5"/>
  <c r="C46"/>
  <c r="C45"/>
  <c r="C44"/>
  <c r="C43"/>
  <c r="C42"/>
  <c r="C41"/>
  <c r="C40"/>
  <c r="B40"/>
  <c r="C36"/>
  <c r="B36"/>
  <c r="C35"/>
  <c r="C33"/>
  <c r="C32"/>
  <c r="C30"/>
  <c r="C29"/>
  <c r="C28"/>
  <c r="C27"/>
  <c r="B27"/>
  <c r="C26"/>
  <c r="C20"/>
  <c r="C19"/>
  <c r="C18"/>
  <c r="C17"/>
  <c r="C16" s="1"/>
  <c r="B16"/>
  <c r="C15"/>
  <c r="C12"/>
  <c r="C11"/>
  <c r="C10" s="1"/>
  <c r="B10"/>
  <c r="B47" s="1"/>
  <c r="B48" s="1"/>
  <c r="B53" i="4"/>
  <c r="C46"/>
  <c r="C45"/>
  <c r="C44"/>
  <c r="C43"/>
  <c r="C42"/>
  <c r="C41"/>
  <c r="C40"/>
  <c r="B40"/>
  <c r="C36"/>
  <c r="B36"/>
  <c r="C35"/>
  <c r="C33"/>
  <c r="C32"/>
  <c r="C30"/>
  <c r="C29"/>
  <c r="C28"/>
  <c r="C27" s="1"/>
  <c r="B27"/>
  <c r="C26"/>
  <c r="C19"/>
  <c r="C18"/>
  <c r="B16"/>
  <c r="C15"/>
  <c r="C12"/>
  <c r="C11"/>
  <c r="B10"/>
  <c r="B47" s="1"/>
  <c r="B48" s="1"/>
  <c r="B53" i="3"/>
  <c r="C46"/>
  <c r="C45"/>
  <c r="C44"/>
  <c r="C43"/>
  <c r="C42"/>
  <c r="C41"/>
  <c r="C40" s="1"/>
  <c r="B40"/>
  <c r="C36"/>
  <c r="B36"/>
  <c r="C35"/>
  <c r="C33"/>
  <c r="C32"/>
  <c r="C30"/>
  <c r="C29"/>
  <c r="C28"/>
  <c r="C27" s="1"/>
  <c r="B27"/>
  <c r="C26"/>
  <c r="C20"/>
  <c r="C19"/>
  <c r="C18"/>
  <c r="B16"/>
  <c r="C15"/>
  <c r="C12"/>
  <c r="C11"/>
  <c r="B10"/>
  <c r="B47" s="1"/>
  <c r="B48" s="1"/>
  <c r="B52" i="2"/>
  <c r="C45"/>
  <c r="C44"/>
  <c r="C43"/>
  <c r="C42"/>
  <c r="C41"/>
  <c r="C40"/>
  <c r="C39" s="1"/>
  <c r="B39"/>
  <c r="C35"/>
  <c r="B35"/>
  <c r="C34"/>
  <c r="C32"/>
  <c r="C31"/>
  <c r="C29"/>
  <c r="C28"/>
  <c r="C27"/>
  <c r="B26"/>
  <c r="C25"/>
  <c r="C19"/>
  <c r="C18"/>
  <c r="C17"/>
  <c r="B15"/>
  <c r="C14"/>
  <c r="C11"/>
  <c r="C10"/>
  <c r="B9"/>
  <c r="B46" s="1"/>
  <c r="B47" s="1"/>
  <c r="C35" i="1"/>
  <c r="C45"/>
  <c r="C44"/>
  <c r="C43"/>
  <c r="C42"/>
  <c r="C41"/>
  <c r="C40"/>
  <c r="C34"/>
  <c r="C32"/>
  <c r="C31"/>
  <c r="C29"/>
  <c r="C28"/>
  <c r="C27"/>
  <c r="C25"/>
  <c r="C19"/>
  <c r="C18"/>
  <c r="C17"/>
  <c r="C14"/>
  <c r="C11"/>
  <c r="C10"/>
  <c r="C9" s="1"/>
  <c r="C9" i="9" l="1"/>
  <c r="C46" s="1"/>
  <c r="C15"/>
  <c r="C26"/>
  <c r="C10" i="6"/>
  <c r="C10" i="3"/>
  <c r="C16"/>
  <c r="C26" i="2"/>
  <c r="C16" i="6"/>
  <c r="C27"/>
  <c r="C10" i="4"/>
  <c r="C16"/>
  <c r="C46" i="8"/>
  <c r="C26" i="7"/>
  <c r="C46" s="1"/>
  <c r="C47" i="5"/>
  <c r="C9" i="2"/>
  <c r="C15"/>
  <c r="C26" i="1"/>
  <c r="C39"/>
  <c r="C15"/>
  <c r="B52"/>
  <c r="B39"/>
  <c r="B35"/>
  <c r="B26"/>
  <c r="B15"/>
  <c r="B9"/>
  <c r="C47" i="3" l="1"/>
  <c r="C56" s="1"/>
  <c r="C47" i="9"/>
  <c r="C53" s="1"/>
  <c r="C54" s="1"/>
  <c r="C55"/>
  <c r="C47" i="8"/>
  <c r="C53" s="1"/>
  <c r="C54" s="1"/>
  <c r="C55"/>
  <c r="C47" i="7"/>
  <c r="C53" s="1"/>
  <c r="C54" s="1"/>
  <c r="C55"/>
  <c r="C48" i="5"/>
  <c r="C54" s="1"/>
  <c r="C55" s="1"/>
  <c r="C56"/>
  <c r="C47" i="4"/>
  <c r="C46" i="1"/>
  <c r="C47" i="6"/>
  <c r="C46" i="2"/>
  <c r="B46" i="1"/>
  <c r="B47" s="1"/>
  <c r="C48" i="3" l="1"/>
  <c r="C54" s="1"/>
  <c r="C55" s="1"/>
  <c r="C48" i="6"/>
  <c r="C54" s="1"/>
  <c r="C55" s="1"/>
  <c r="C56"/>
  <c r="C48" i="4"/>
  <c r="C54" s="1"/>
  <c r="C55" s="1"/>
  <c r="C56"/>
  <c r="C47" i="2"/>
  <c r="C53" s="1"/>
  <c r="C54" s="1"/>
  <c r="C55"/>
  <c r="C47" i="1"/>
  <c r="C53" s="1"/>
  <c r="C54" s="1"/>
  <c r="C55"/>
</calcChain>
</file>

<file path=xl/sharedStrings.xml><?xml version="1.0" encoding="utf-8"?>
<sst xmlns="http://schemas.openxmlformats.org/spreadsheetml/2006/main" count="531" uniqueCount="65">
  <si>
    <t>ОТЧЕТНАЯ КАЛЬКУЛЯЦИЯ  СЕБЕСТОИМОСТИ</t>
  </si>
  <si>
    <t xml:space="preserve"> тыс. руб.</t>
  </si>
  <si>
    <t>Показатели</t>
  </si>
  <si>
    <t>Факт 2017год</t>
  </si>
  <si>
    <t>Среднеэксплуатируемая приведенная общая площадь жилых помещений (жилья)</t>
  </si>
  <si>
    <t>2.Полная себестоимость содержания и ремонта жилищного фонда(тыс.руб.)</t>
  </si>
  <si>
    <t>2.1.Ремонт конструктивных элементов жилых зданий – всего</t>
  </si>
  <si>
    <t>в т.ч.      оплата труда рабочих, выполняющих ремонт конструктивных элементов жилых зданий</t>
  </si>
  <si>
    <t>отчисления  на социальные нужды</t>
  </si>
  <si>
    <t xml:space="preserve">               материалы</t>
  </si>
  <si>
    <t>Оплата туда цехового персонала</t>
  </si>
  <si>
    <t>2.2Ремонт и обслуживание внутридомового инженерного оборудования – всего</t>
  </si>
  <si>
    <t>в т.ч.      оплата труда рабочих, выполняющих ремонт и обслуживание внутридомового оборудования</t>
  </si>
  <si>
    <t>отчисления на социальные нужды</t>
  </si>
  <si>
    <t>аварийно-диспетчерское обслуживание</t>
  </si>
  <si>
    <t>материалы</t>
  </si>
  <si>
    <t>ВДГО (тех. обслуживание газ. оборудования</t>
  </si>
  <si>
    <t>ВДПО (проверка дымоходов, вент. каналов)</t>
  </si>
  <si>
    <t>оплата за газ д. 43 ул. Строителей</t>
  </si>
  <si>
    <t>тех. Обслуживание газового оборудования д.43,д.43А ул. Строителей (котлы)</t>
  </si>
  <si>
    <t>2.3.Благоустройство и обеспечение санитарного состояния жилых зданий и придомовых территорий – всего</t>
  </si>
  <si>
    <t>в т.ч.      оплата труда рабочих, занятых благоустройством и обслуживанием</t>
  </si>
  <si>
    <t>электроэнергия д.61</t>
  </si>
  <si>
    <t>вывоз ТБО</t>
  </si>
  <si>
    <t>электроэнергия подвал</t>
  </si>
  <si>
    <t>Расходы по ОДН</t>
  </si>
  <si>
    <t>ОДН на ХВС</t>
  </si>
  <si>
    <t>ОДН на ГВС</t>
  </si>
  <si>
    <t>ОДН на электроэнергию</t>
  </si>
  <si>
    <t>Общеэксплуатационные расходы</t>
  </si>
  <si>
    <t>Оплата туда АУП +отчисления на соц. нужды</t>
  </si>
  <si>
    <t>мин. Налог при УСНО  налог в ПФР (доначислено по проверке)</t>
  </si>
  <si>
    <t>нотариальные услуги, справки БТИ</t>
  </si>
  <si>
    <t xml:space="preserve">            -  расходы по транспорту(аренда, использование личного транспорта)</t>
  </si>
  <si>
    <t>лицензия Крипто ПРО + эл. ключ (регистрация ГИС ЖКХ)</t>
  </si>
  <si>
    <t>Прочие общехозяйственные расходы</t>
  </si>
  <si>
    <t>ИТОГО расходов по эксплуатации</t>
  </si>
  <si>
    <r>
      <t>Себестоимость содержания и ремонта 1 м</t>
    </r>
    <r>
      <rPr>
        <b/>
        <i/>
        <vertAlign val="superscript"/>
        <sz val="10"/>
        <rFont val="Times New Roman"/>
        <family val="1"/>
        <charset val="204"/>
      </rPr>
      <t xml:space="preserve">2 </t>
    </r>
    <r>
      <rPr>
        <b/>
        <i/>
        <sz val="10"/>
        <rFont val="Times New Roman"/>
        <family val="1"/>
        <charset val="204"/>
      </rPr>
      <t xml:space="preserve"> площади жилья, руб.</t>
    </r>
  </si>
  <si>
    <t>Экономически обоснованный тариф, руб</t>
  </si>
  <si>
    <t xml:space="preserve">          Директор                                          Мансуров В.Ю..</t>
  </si>
  <si>
    <t xml:space="preserve">                 Гл. бухгалтер                                     Хрычева М.Н.</t>
  </si>
  <si>
    <t>СОДЕРЖАНИЯ И РЕМОНТА ЖИЛИЩНОГО ФОНДА за 2017 год</t>
  </si>
  <si>
    <t>Пакино ул. Молодежная д.24</t>
  </si>
  <si>
    <t>по всему предприятию 2017год</t>
  </si>
  <si>
    <t>ремонт подъездов д.66, ремонт плит(козырьки балконов) д.64 ООО "Контакт"</t>
  </si>
  <si>
    <t>долг на 01.01.2017г.</t>
  </si>
  <si>
    <t>Всего начислено  населению в т.ч.:</t>
  </si>
  <si>
    <t>Всего оплачено населением в т.ч.:</t>
  </si>
  <si>
    <t>долг на 31.12.2017г.</t>
  </si>
  <si>
    <t>поверка счетчиковд.65,49</t>
  </si>
  <si>
    <r>
      <t xml:space="preserve">1.Натуральные показатели (тыс.м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>.)</t>
    </r>
  </si>
  <si>
    <t>дезинсекция, дератизация д.47</t>
  </si>
  <si>
    <t xml:space="preserve">               материалы,в т.ч ремонт подъездов</t>
  </si>
  <si>
    <t>Пакино ул. Труда д.13</t>
  </si>
  <si>
    <t>Пакино ул. Труда д.14</t>
  </si>
  <si>
    <t>Пакино ул. Центральная д.20 а</t>
  </si>
  <si>
    <t>Пакино ул. Школьная д.20 б</t>
  </si>
  <si>
    <t>Пакино ул. Центральная д.25</t>
  </si>
  <si>
    <t>Пакино ул. Центральная д.26</t>
  </si>
  <si>
    <t>Пакино ул. Школьная д.29</t>
  </si>
  <si>
    <t>Пакино ул. Трудам д.19</t>
  </si>
  <si>
    <t>перерасход по МКД на 1кв. м.(- расходы, + переплата) руб. по выполнению работ</t>
  </si>
  <si>
    <t>перерасход по МКД  за год (- расходы, + переплата) тыс. руб по выполнению работ</t>
  </si>
  <si>
    <t xml:space="preserve"> разница между оплачено населением и фактически израсходованными средствами(тыс.руб.)</t>
  </si>
  <si>
    <t xml:space="preserve">мин. Налог при УСНО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</si>
</sst>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4"/>
    </xf>
    <xf numFmtId="0" fontId="11" fillId="0" borderId="4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 indent="4"/>
    </xf>
    <xf numFmtId="0" fontId="3" fillId="3" borderId="2" xfId="0" applyFont="1" applyFill="1" applyBorder="1" applyAlignment="1">
      <alignment horizontal="left" vertical="top" wrapText="1" indent="4"/>
    </xf>
    <xf numFmtId="0" fontId="3" fillId="3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4"/>
    </xf>
    <xf numFmtId="2" fontId="8" fillId="0" borderId="5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2" fontId="10" fillId="0" borderId="5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164" fontId="0" fillId="0" borderId="0" xfId="0" applyNumberFormat="1"/>
    <xf numFmtId="0" fontId="2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4" xfId="0" applyBorder="1"/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2" fontId="0" fillId="0" borderId="4" xfId="0" applyNumberFormat="1" applyBorder="1"/>
    <xf numFmtId="0" fontId="15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2" fontId="14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0" fontId="19" fillId="0" borderId="2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2" fontId="17" fillId="0" borderId="4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vertical="center"/>
    </xf>
    <xf numFmtId="165" fontId="0" fillId="2" borderId="4" xfId="0" applyNumberFormat="1" applyFill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65" fontId="0" fillId="0" borderId="4" xfId="0" applyNumberFormat="1" applyBorder="1" applyAlignment="1">
      <alignment horizontal="center" vertical="top"/>
    </xf>
    <xf numFmtId="165" fontId="14" fillId="0" borderId="4" xfId="0" applyNumberFormat="1" applyFont="1" applyFill="1" applyBorder="1" applyAlignment="1">
      <alignment horizontal="center" wrapText="1"/>
    </xf>
    <xf numFmtId="165" fontId="17" fillId="0" borderId="9" xfId="0" applyNumberFormat="1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0" fillId="2" borderId="4" xfId="0" applyNumberFormat="1" applyFill="1" applyBorder="1" applyAlignment="1">
      <alignment horizontal="center" vertical="top"/>
    </xf>
    <xf numFmtId="164" fontId="17" fillId="0" borderId="4" xfId="0" applyNumberFormat="1" applyFont="1" applyBorder="1" applyAlignment="1">
      <alignment horizontal="center" vertical="top"/>
    </xf>
    <xf numFmtId="164" fontId="18" fillId="0" borderId="4" xfId="0" applyNumberFormat="1" applyFont="1" applyBorder="1"/>
    <xf numFmtId="164" fontId="17" fillId="0" borderId="4" xfId="0" applyNumberFormat="1" applyFont="1" applyBorder="1"/>
    <xf numFmtId="165" fontId="0" fillId="4" borderId="4" xfId="0" applyNumberFormat="1" applyFill="1" applyBorder="1" applyAlignment="1">
      <alignment horizontal="center" vertical="top"/>
    </xf>
    <xf numFmtId="165" fontId="17" fillId="0" borderId="4" xfId="0" applyNumberFormat="1" applyFont="1" applyBorder="1" applyAlignment="1">
      <alignment horizontal="center" vertical="top"/>
    </xf>
    <xf numFmtId="165" fontId="17" fillId="0" borderId="4" xfId="0" applyNumberFormat="1" applyFont="1" applyBorder="1"/>
    <xf numFmtId="165" fontId="1" fillId="0" borderId="4" xfId="0" applyNumberFormat="1" applyFont="1" applyBorder="1"/>
    <xf numFmtId="165" fontId="0" fillId="0" borderId="4" xfId="0" applyNumberFormat="1" applyBorder="1"/>
    <xf numFmtId="165" fontId="17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34" workbookViewId="0">
      <selection activeCell="C51" sqref="C51"/>
    </sheetView>
  </sheetViews>
  <sheetFormatPr defaultRowHeight="15"/>
  <cols>
    <col min="1" max="1" width="57.85546875" customWidth="1"/>
    <col min="2" max="2" width="12.42578125" customWidth="1"/>
    <col min="3" max="3" width="10.7109375" customWidth="1"/>
  </cols>
  <sheetData>
    <row r="1" spans="1:3">
      <c r="A1" s="85" t="s">
        <v>0</v>
      </c>
      <c r="B1" s="85"/>
    </row>
    <row r="2" spans="1:3">
      <c r="A2" s="85" t="s">
        <v>41</v>
      </c>
      <c r="B2" s="85"/>
    </row>
    <row r="3" spans="1:3">
      <c r="A3" s="85" t="s">
        <v>42</v>
      </c>
      <c r="B3" s="85"/>
    </row>
    <row r="4" spans="1:3">
      <c r="A4" s="86" t="s">
        <v>1</v>
      </c>
      <c r="B4" s="86"/>
    </row>
    <row r="5" spans="1:3" ht="47.25">
      <c r="A5" s="39" t="s">
        <v>2</v>
      </c>
      <c r="B5" s="38" t="s">
        <v>43</v>
      </c>
      <c r="C5" s="38" t="s">
        <v>3</v>
      </c>
    </row>
    <row r="6" spans="1:3" ht="14.25" customHeight="1" thickBot="1">
      <c r="A6" s="41" t="s">
        <v>50</v>
      </c>
      <c r="B6" s="23"/>
      <c r="C6" s="37"/>
    </row>
    <row r="7" spans="1:3" ht="26.25" thickBot="1">
      <c r="A7" s="2" t="s">
        <v>4</v>
      </c>
      <c r="B7" s="24">
        <v>42.179000000000002</v>
      </c>
      <c r="C7" s="44">
        <v>0.85409999999999997</v>
      </c>
    </row>
    <row r="8" spans="1:3" ht="21.75" thickBot="1">
      <c r="A8" s="41" t="s">
        <v>5</v>
      </c>
      <c r="B8" s="23"/>
      <c r="C8" s="45"/>
    </row>
    <row r="9" spans="1:3" ht="15" customHeight="1" thickBot="1">
      <c r="A9" s="3" t="s">
        <v>6</v>
      </c>
      <c r="B9" s="25">
        <f>SUM(B10:B14)</f>
        <v>1258.96</v>
      </c>
      <c r="C9" s="64">
        <f>SUM(C10:C14)</f>
        <v>33.604670595557025</v>
      </c>
    </row>
    <row r="10" spans="1:3" ht="26.25" thickBot="1">
      <c r="A10" s="4" t="s">
        <v>7</v>
      </c>
      <c r="B10" s="26">
        <v>582.78</v>
      </c>
      <c r="C10" s="63">
        <f>B10/B7*C7</f>
        <v>11.800953033500081</v>
      </c>
    </row>
    <row r="11" spans="1:3" ht="15.75" thickBot="1">
      <c r="A11" s="4" t="s">
        <v>8</v>
      </c>
      <c r="B11" s="27">
        <v>116.3</v>
      </c>
      <c r="C11" s="63">
        <f>B11/B7*C7</f>
        <v>2.3550067569169486</v>
      </c>
    </row>
    <row r="12" spans="1:3" ht="15.75" thickBot="1">
      <c r="A12" s="4" t="s">
        <v>52</v>
      </c>
      <c r="B12" s="27">
        <v>289</v>
      </c>
      <c r="C12" s="63">
        <v>17.405950000000001</v>
      </c>
    </row>
    <row r="13" spans="1:3" ht="13.5" customHeight="1" thickBot="1">
      <c r="A13" s="5" t="s">
        <v>44</v>
      </c>
      <c r="B13" s="26">
        <v>170</v>
      </c>
      <c r="C13" s="63">
        <v>0</v>
      </c>
    </row>
    <row r="14" spans="1:3" ht="15.75" thickBot="1">
      <c r="A14" s="6" t="s">
        <v>10</v>
      </c>
      <c r="B14" s="26">
        <v>100.88</v>
      </c>
      <c r="C14" s="63">
        <f>B14/B7*C7</f>
        <v>2.0427608051399981</v>
      </c>
    </row>
    <row r="15" spans="1:3" ht="26.25" thickBot="1">
      <c r="A15" s="7" t="s">
        <v>11</v>
      </c>
      <c r="B15" s="18">
        <f>SUM(B16:B25)</f>
        <v>2030.971</v>
      </c>
      <c r="C15" s="64">
        <f>SUM(C16:C25)</f>
        <v>41.946590191801612</v>
      </c>
    </row>
    <row r="16" spans="1:3" ht="26.25" customHeight="1" thickBot="1">
      <c r="A16" s="4" t="s">
        <v>12</v>
      </c>
      <c r="B16" s="26">
        <v>747.64</v>
      </c>
      <c r="C16" s="63">
        <v>13.699299999999999</v>
      </c>
    </row>
    <row r="17" spans="1:3" ht="15.75" thickBot="1">
      <c r="A17" s="8" t="s">
        <v>13</v>
      </c>
      <c r="B17" s="26">
        <v>172.51</v>
      </c>
      <c r="C17" s="63">
        <f>B17/B7*C7</f>
        <v>3.4932262737381157</v>
      </c>
    </row>
    <row r="18" spans="1:3" ht="16.5" thickBot="1">
      <c r="A18" s="9" t="s">
        <v>14</v>
      </c>
      <c r="B18" s="26">
        <v>110</v>
      </c>
      <c r="C18" s="63">
        <f>B18/B7*C7</f>
        <v>2.2274354536617746</v>
      </c>
    </row>
    <row r="19" spans="1:3" ht="15.75" thickBot="1">
      <c r="A19" s="8" t="s">
        <v>15</v>
      </c>
      <c r="B19" s="27">
        <v>339.7</v>
      </c>
      <c r="C19" s="63">
        <f>B19/B7*C7</f>
        <v>6.8787256691718621</v>
      </c>
    </row>
    <row r="20" spans="1:3" ht="15.75" thickBot="1">
      <c r="A20" s="10" t="s">
        <v>16</v>
      </c>
      <c r="B20" s="26">
        <v>365.911</v>
      </c>
      <c r="C20" s="63">
        <v>10.465</v>
      </c>
    </row>
    <row r="21" spans="1:3" ht="15.75" thickBot="1">
      <c r="A21" s="11" t="s">
        <v>17</v>
      </c>
      <c r="B21" s="26">
        <v>36.83</v>
      </c>
      <c r="C21" s="63">
        <v>2.95</v>
      </c>
    </row>
    <row r="22" spans="1:3" ht="15.75" thickBot="1">
      <c r="A22" s="12" t="s">
        <v>18</v>
      </c>
      <c r="B22" s="26">
        <v>110.31</v>
      </c>
      <c r="C22" s="63">
        <v>0</v>
      </c>
    </row>
    <row r="23" spans="1:3" ht="26.25" thickBot="1">
      <c r="A23" s="12" t="s">
        <v>19</v>
      </c>
      <c r="B23" s="26">
        <v>16.8</v>
      </c>
      <c r="C23" s="63">
        <v>0</v>
      </c>
    </row>
    <row r="24" spans="1:3" ht="15.75" thickBot="1">
      <c r="A24" s="12" t="s">
        <v>49</v>
      </c>
      <c r="B24" s="26">
        <v>21</v>
      </c>
      <c r="C24" s="63">
        <v>0</v>
      </c>
    </row>
    <row r="25" spans="1:3" ht="15.75" thickBot="1">
      <c r="A25" s="13" t="s">
        <v>10</v>
      </c>
      <c r="B25" s="26">
        <v>110.27</v>
      </c>
      <c r="C25" s="63">
        <f>B25/B7*C7</f>
        <v>2.2329027952298537</v>
      </c>
    </row>
    <row r="26" spans="1:3" ht="26.25" thickBot="1">
      <c r="A26" s="14" t="s">
        <v>20</v>
      </c>
      <c r="B26" s="18">
        <f>SUM(B27:B34)</f>
        <v>1933.1119999999999</v>
      </c>
      <c r="C26" s="64">
        <f>SUM(C27:C34)</f>
        <v>37.404655342706079</v>
      </c>
    </row>
    <row r="27" spans="1:3" ht="26.25" thickBot="1">
      <c r="A27" s="15" t="s">
        <v>21</v>
      </c>
      <c r="B27" s="26">
        <v>273.58999999999997</v>
      </c>
      <c r="C27" s="63">
        <f>B27/B7*C7</f>
        <v>5.5400369615211345</v>
      </c>
    </row>
    <row r="28" spans="1:3" ht="15.75" thickBot="1">
      <c r="A28" s="15" t="s">
        <v>13</v>
      </c>
      <c r="B28" s="26">
        <v>55.18</v>
      </c>
      <c r="C28" s="63">
        <f>B28/B7*C7</f>
        <v>1.1173626212096066</v>
      </c>
    </row>
    <row r="29" spans="1:3" ht="15.75" thickBot="1">
      <c r="A29" s="15" t="s">
        <v>15</v>
      </c>
      <c r="B29" s="28">
        <v>72.3</v>
      </c>
      <c r="C29" s="63">
        <f>B29/B7*C7</f>
        <v>1.4640325754522392</v>
      </c>
    </row>
    <row r="30" spans="1:3" ht="15.75" thickBot="1">
      <c r="A30" s="15" t="s">
        <v>22</v>
      </c>
      <c r="B30" s="29">
        <v>85.655000000000001</v>
      </c>
      <c r="C30" s="63">
        <v>0</v>
      </c>
    </row>
    <row r="31" spans="1:3" ht="15.75" thickBot="1">
      <c r="A31" s="15" t="s">
        <v>23</v>
      </c>
      <c r="B31" s="26">
        <v>1409.98</v>
      </c>
      <c r="C31" s="63">
        <f>B31/B7*C7</f>
        <v>28.551267645036628</v>
      </c>
    </row>
    <row r="32" spans="1:3" ht="15.75" thickBot="1">
      <c r="A32" s="15" t="s">
        <v>24</v>
      </c>
      <c r="B32" s="27">
        <v>12.686999999999999</v>
      </c>
      <c r="C32" s="63">
        <f>B32/B7*C7</f>
        <v>0.25690430546006304</v>
      </c>
    </row>
    <row r="33" spans="1:3" ht="15.75" thickBot="1">
      <c r="A33" s="15" t="s">
        <v>51</v>
      </c>
      <c r="B33" s="26">
        <v>0.26</v>
      </c>
      <c r="C33" s="63">
        <v>0</v>
      </c>
    </row>
    <row r="34" spans="1:3" ht="15.75" thickBot="1">
      <c r="A34" s="13" t="s">
        <v>10</v>
      </c>
      <c r="B34" s="30">
        <v>23.46</v>
      </c>
      <c r="C34" s="63">
        <f>B34/B7*C7</f>
        <v>0.4750512340264112</v>
      </c>
    </row>
    <row r="35" spans="1:3" ht="15.75" thickBot="1">
      <c r="A35" s="17" t="s">
        <v>25</v>
      </c>
      <c r="B35" s="31">
        <f>SUM(B36:B38)</f>
        <v>398.15800000000002</v>
      </c>
      <c r="C35" s="65">
        <f>SUM(C36:C38)</f>
        <v>10.789570921548638</v>
      </c>
    </row>
    <row r="36" spans="1:3" ht="15.75" thickBot="1">
      <c r="A36" s="12" t="s">
        <v>26</v>
      </c>
      <c r="B36" s="26">
        <v>44.869</v>
      </c>
      <c r="C36" s="63">
        <f>B36/B7*C7</f>
        <v>0.90857092154863772</v>
      </c>
    </row>
    <row r="37" spans="1:3" ht="15.75" thickBot="1">
      <c r="A37" s="12" t="s">
        <v>27</v>
      </c>
      <c r="B37" s="26">
        <v>68.804000000000002</v>
      </c>
      <c r="C37" s="63">
        <v>0</v>
      </c>
    </row>
    <row r="38" spans="1:3" ht="15.75" thickBot="1">
      <c r="A38" s="12" t="s">
        <v>28</v>
      </c>
      <c r="B38" s="26">
        <v>284.48500000000001</v>
      </c>
      <c r="C38" s="63">
        <v>9.8810000000000002</v>
      </c>
    </row>
    <row r="39" spans="1:3" ht="15.75" thickBot="1">
      <c r="A39" s="14" t="s">
        <v>29</v>
      </c>
      <c r="B39" s="32">
        <f>SUM(B40:B45)</f>
        <v>2640.19</v>
      </c>
      <c r="C39" s="64">
        <f>SUM(C40:C45)</f>
        <v>53.462298276393476</v>
      </c>
    </row>
    <row r="40" spans="1:3" ht="15.75" thickBot="1">
      <c r="A40" s="13" t="s">
        <v>30</v>
      </c>
      <c r="B40" s="27">
        <v>1984.4</v>
      </c>
      <c r="C40" s="63">
        <f>B40/B7*C7</f>
        <v>40.18293558405842</v>
      </c>
    </row>
    <row r="41" spans="1:3" ht="15.75" thickBot="1">
      <c r="A41" s="12" t="s">
        <v>64</v>
      </c>
      <c r="B41" s="26">
        <v>53.14</v>
      </c>
      <c r="C41" s="63">
        <f>B41/B7*C7</f>
        <v>1.0760538182507882</v>
      </c>
    </row>
    <row r="42" spans="1:3" ht="15.75" thickBot="1">
      <c r="A42" s="12" t="s">
        <v>32</v>
      </c>
      <c r="B42" s="26">
        <v>7.27</v>
      </c>
      <c r="C42" s="63">
        <f>B42/B7*C7</f>
        <v>0.14721323407382819</v>
      </c>
    </row>
    <row r="43" spans="1:3" ht="26.25" thickBot="1">
      <c r="A43" s="12" t="s">
        <v>33</v>
      </c>
      <c r="B43" s="26">
        <v>151.27000000000001</v>
      </c>
      <c r="C43" s="63">
        <f>B43/B7*C7</f>
        <v>3.0631287370492424</v>
      </c>
    </row>
    <row r="44" spans="1:3" ht="15.75" thickBot="1">
      <c r="A44" s="19" t="s">
        <v>34</v>
      </c>
      <c r="B44" s="26">
        <v>4.16</v>
      </c>
      <c r="C44" s="63">
        <f>B44/B7*C7</f>
        <v>8.4237558974845292E-2</v>
      </c>
    </row>
    <row r="45" spans="1:3" ht="15.75" thickBot="1">
      <c r="A45" s="13" t="s">
        <v>35</v>
      </c>
      <c r="B45" s="26">
        <v>439.95</v>
      </c>
      <c r="C45" s="63">
        <f>B45/B7*C7</f>
        <v>8.9087293439863426</v>
      </c>
    </row>
    <row r="46" spans="1:3" ht="15.75" thickBot="1">
      <c r="A46" s="14" t="s">
        <v>36</v>
      </c>
      <c r="B46" s="34">
        <f>B9+B15+B26+B35+B39</f>
        <v>8261.3909999999996</v>
      </c>
      <c r="C46" s="45">
        <f>C9+C15+C26+C35+C39</f>
        <v>177.20778532800685</v>
      </c>
    </row>
    <row r="47" spans="1:3" ht="30" thickBot="1">
      <c r="A47" s="42" t="s">
        <v>37</v>
      </c>
      <c r="B47" s="43">
        <f>B46/B7/12</f>
        <v>16.322085635031648</v>
      </c>
      <c r="C47" s="47">
        <f>C46/C7/12</f>
        <v>17.289913878937561</v>
      </c>
    </row>
    <row r="48" spans="1:3" ht="15.75" thickBot="1">
      <c r="A48" s="20" t="s">
        <v>45</v>
      </c>
      <c r="B48" s="55">
        <v>2764.2890000000002</v>
      </c>
      <c r="C48" s="66">
        <v>36.162590000000002</v>
      </c>
    </row>
    <row r="49" spans="1:3" ht="15.75" thickBot="1">
      <c r="A49" s="13" t="s">
        <v>46</v>
      </c>
      <c r="B49" s="54">
        <v>8128.6980000000003</v>
      </c>
      <c r="C49" s="67">
        <v>166.39599999999999</v>
      </c>
    </row>
    <row r="50" spans="1:3" ht="15.75" thickBot="1">
      <c r="A50" s="12" t="s">
        <v>47</v>
      </c>
      <c r="B50" s="52">
        <v>7707.6379999999999</v>
      </c>
      <c r="C50" s="68">
        <v>164.31700000000001</v>
      </c>
    </row>
    <row r="51" spans="1:3" ht="15.75" thickBot="1">
      <c r="A51" s="12" t="s">
        <v>48</v>
      </c>
      <c r="B51" s="52">
        <f>B48+B49-B50</f>
        <v>3185.3490000000011</v>
      </c>
      <c r="C51" s="69">
        <f>C48+C49-C50</f>
        <v>38.241589999999974</v>
      </c>
    </row>
    <row r="52" spans="1:3" ht="15.75" thickBot="1">
      <c r="A52" s="13" t="s">
        <v>38</v>
      </c>
      <c r="B52" s="58">
        <f>B49/B7/12</f>
        <v>16.059923184523104</v>
      </c>
      <c r="C52" s="70">
        <f>C49/C7/12</f>
        <v>16.235023221324592</v>
      </c>
    </row>
    <row r="53" spans="1:3" ht="27">
      <c r="A53" s="56" t="s">
        <v>61</v>
      </c>
      <c r="B53" s="57"/>
      <c r="C53" s="71">
        <f>C52-C47</f>
        <v>-1.0548906576129689</v>
      </c>
    </row>
    <row r="54" spans="1:3" ht="27">
      <c r="A54" s="56" t="s">
        <v>62</v>
      </c>
      <c r="B54" s="57"/>
      <c r="C54" s="71">
        <f>C53*C7*12</f>
        <v>-10.81178532800684</v>
      </c>
    </row>
    <row r="55" spans="1:3" ht="27">
      <c r="A55" s="56" t="s">
        <v>63</v>
      </c>
      <c r="B55" s="57"/>
      <c r="C55" s="71">
        <f>C50-C46</f>
        <v>-12.890785328006842</v>
      </c>
    </row>
    <row r="56" spans="1:3" ht="15.75">
      <c r="A56" s="1" t="s">
        <v>39</v>
      </c>
      <c r="B56" s="21"/>
    </row>
    <row r="57" spans="1:3" ht="15.75">
      <c r="A57" s="22" t="s">
        <v>40</v>
      </c>
      <c r="B57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A14" sqref="A14"/>
    </sheetView>
  </sheetViews>
  <sheetFormatPr defaultRowHeight="15"/>
  <cols>
    <col min="1" max="1" width="50.42578125" customWidth="1"/>
    <col min="2" max="2" width="14.28515625" customWidth="1"/>
    <col min="3" max="3" width="11.7109375" customWidth="1"/>
  </cols>
  <sheetData>
    <row r="1" spans="1:3">
      <c r="A1" s="85" t="s">
        <v>0</v>
      </c>
      <c r="B1" s="85"/>
    </row>
    <row r="2" spans="1:3">
      <c r="A2" s="85" t="s">
        <v>41</v>
      </c>
      <c r="B2" s="85"/>
    </row>
    <row r="3" spans="1:3">
      <c r="A3" s="85" t="s">
        <v>53</v>
      </c>
      <c r="B3" s="85"/>
    </row>
    <row r="4" spans="1:3">
      <c r="A4" s="86" t="s">
        <v>1</v>
      </c>
      <c r="B4" s="86"/>
    </row>
    <row r="5" spans="1:3" ht="47.25">
      <c r="A5" s="39" t="s">
        <v>2</v>
      </c>
      <c r="B5" s="38" t="s">
        <v>43</v>
      </c>
      <c r="C5" s="38" t="s">
        <v>3</v>
      </c>
    </row>
    <row r="6" spans="1:3" ht="19.5" thickBot="1">
      <c r="A6" s="41" t="s">
        <v>50</v>
      </c>
      <c r="B6" s="23"/>
      <c r="C6" s="37"/>
    </row>
    <row r="7" spans="1:3" ht="26.25" thickBot="1">
      <c r="A7" s="2" t="s">
        <v>4</v>
      </c>
      <c r="B7" s="24">
        <v>42.179000000000002</v>
      </c>
      <c r="C7" s="44">
        <v>0.27079999999999999</v>
      </c>
    </row>
    <row r="8" spans="1:3" ht="21.75" thickBot="1">
      <c r="A8" s="41" t="s">
        <v>5</v>
      </c>
      <c r="B8" s="23"/>
      <c r="C8" s="72"/>
    </row>
    <row r="9" spans="1:3" ht="26.25" thickBot="1">
      <c r="A9" s="3" t="s">
        <v>6</v>
      </c>
      <c r="B9" s="25">
        <f>SUM(B10:B14)</f>
        <v>1258.96</v>
      </c>
      <c r="C9" s="73">
        <f>SUM(C10:C14)</f>
        <v>6.9914025462908072</v>
      </c>
    </row>
    <row r="10" spans="1:3" ht="26.25" thickBot="1">
      <c r="A10" s="4" t="s">
        <v>7</v>
      </c>
      <c r="B10" s="26">
        <v>582.78</v>
      </c>
      <c r="C10" s="74">
        <f>B10/B7*C7</f>
        <v>3.7415970980819835</v>
      </c>
    </row>
    <row r="11" spans="1:3" ht="15.75" thickBot="1">
      <c r="A11" s="4" t="s">
        <v>8</v>
      </c>
      <c r="B11" s="27">
        <v>116.3</v>
      </c>
      <c r="C11" s="74">
        <f>B11/B7*C7</f>
        <v>0.74667583394580228</v>
      </c>
    </row>
    <row r="12" spans="1:3" ht="15.75" thickBot="1">
      <c r="A12" s="4" t="s">
        <v>9</v>
      </c>
      <c r="B12" s="27">
        <v>289</v>
      </c>
      <c r="C12" s="74">
        <f>B12/B7*C7</f>
        <v>1.8554541359444272</v>
      </c>
    </row>
    <row r="13" spans="1:3" ht="23.25" thickBot="1">
      <c r="A13" s="5" t="s">
        <v>44</v>
      </c>
      <c r="B13" s="26">
        <v>170</v>
      </c>
      <c r="C13" s="74">
        <v>0</v>
      </c>
    </row>
    <row r="14" spans="1:3" ht="15.75" thickBot="1">
      <c r="A14" s="6" t="s">
        <v>10</v>
      </c>
      <c r="B14" s="26">
        <v>100.88</v>
      </c>
      <c r="C14" s="74">
        <f>B14/B7*C7</f>
        <v>0.64767547831859451</v>
      </c>
    </row>
    <row r="15" spans="1:3" ht="26.25" thickBot="1">
      <c r="A15" s="7" t="s">
        <v>11</v>
      </c>
      <c r="B15" s="18">
        <f>SUM(B16:B25)</f>
        <v>2030.971</v>
      </c>
      <c r="C15" s="73">
        <f>SUM(C16:C25)</f>
        <v>9.9827094999881449</v>
      </c>
    </row>
    <row r="16" spans="1:3" ht="26.25" thickBot="1">
      <c r="A16" s="4" t="s">
        <v>12</v>
      </c>
      <c r="B16" s="26">
        <v>747.64</v>
      </c>
      <c r="C16" s="74">
        <v>4.5999999999999996</v>
      </c>
    </row>
    <row r="17" spans="1:3" ht="15.75" thickBot="1">
      <c r="A17" s="8" t="s">
        <v>13</v>
      </c>
      <c r="B17" s="26">
        <v>172.51</v>
      </c>
      <c r="C17" s="74">
        <f>B17/B7*C7</f>
        <v>1.1075584532587306</v>
      </c>
    </row>
    <row r="18" spans="1:3" ht="16.5" thickBot="1">
      <c r="A18" s="9" t="s">
        <v>14</v>
      </c>
      <c r="B18" s="26">
        <v>110</v>
      </c>
      <c r="C18" s="74">
        <f>B18/B7*C7</f>
        <v>0.70622821783351897</v>
      </c>
    </row>
    <row r="19" spans="1:3" ht="15.75" thickBot="1">
      <c r="A19" s="8" t="s">
        <v>15</v>
      </c>
      <c r="B19" s="27">
        <v>339.7</v>
      </c>
      <c r="C19" s="74">
        <f>B19/B7*C7</f>
        <v>2.180961141800422</v>
      </c>
    </row>
    <row r="20" spans="1:3" ht="15.75" thickBot="1">
      <c r="A20" s="10" t="s">
        <v>16</v>
      </c>
      <c r="B20" s="26">
        <v>365.911</v>
      </c>
      <c r="C20" s="74">
        <v>0</v>
      </c>
    </row>
    <row r="21" spans="1:3" ht="15.75" thickBot="1">
      <c r="A21" s="11" t="s">
        <v>17</v>
      </c>
      <c r="B21" s="26">
        <v>36.83</v>
      </c>
      <c r="C21" s="74">
        <v>0.68</v>
      </c>
    </row>
    <row r="22" spans="1:3" ht="15.75" thickBot="1">
      <c r="A22" s="12" t="s">
        <v>18</v>
      </c>
      <c r="B22" s="26">
        <v>110.31</v>
      </c>
      <c r="C22" s="74">
        <v>0</v>
      </c>
    </row>
    <row r="23" spans="1:3" ht="26.25" thickBot="1">
      <c r="A23" s="12" t="s">
        <v>19</v>
      </c>
      <c r="B23" s="26">
        <v>16.8</v>
      </c>
      <c r="C23" s="74">
        <v>0</v>
      </c>
    </row>
    <row r="24" spans="1:3" ht="15.75" thickBot="1">
      <c r="A24" s="12" t="s">
        <v>49</v>
      </c>
      <c r="B24" s="26">
        <v>21</v>
      </c>
      <c r="C24" s="74">
        <v>0</v>
      </c>
    </row>
    <row r="25" spans="1:3" ht="15.75" thickBot="1">
      <c r="A25" s="13" t="s">
        <v>10</v>
      </c>
      <c r="B25" s="26">
        <v>110.27</v>
      </c>
      <c r="C25" s="74">
        <f>B25/B7*C7</f>
        <v>0.70796168709547402</v>
      </c>
    </row>
    <row r="26" spans="1:3" ht="26.25" thickBot="1">
      <c r="A26" s="14" t="s">
        <v>20</v>
      </c>
      <c r="B26" s="18">
        <f>SUM(B27:B34)</f>
        <v>1933.1119999999999</v>
      </c>
      <c r="C26" s="73">
        <f>SUM(C27:C34)</f>
        <v>11.859478593612936</v>
      </c>
    </row>
    <row r="27" spans="1:3" ht="26.25" thickBot="1">
      <c r="A27" s="15" t="s">
        <v>21</v>
      </c>
      <c r="B27" s="26">
        <v>273.58999999999997</v>
      </c>
      <c r="C27" s="74">
        <f>B27/B7*C7</f>
        <v>1.7565179828824766</v>
      </c>
    </row>
    <row r="28" spans="1:3" ht="15.75" thickBot="1">
      <c r="A28" s="15" t="s">
        <v>13</v>
      </c>
      <c r="B28" s="26">
        <v>55.18</v>
      </c>
      <c r="C28" s="74">
        <f>B28/B7*C7</f>
        <v>0.35426975509139619</v>
      </c>
    </row>
    <row r="29" spans="1:3" ht="15.75" thickBot="1">
      <c r="A29" s="15" t="s">
        <v>15</v>
      </c>
      <c r="B29" s="28">
        <v>72.3</v>
      </c>
      <c r="C29" s="74">
        <f>B29/B7*C7</f>
        <v>0.46418454681239474</v>
      </c>
    </row>
    <row r="30" spans="1:3" ht="15.75" thickBot="1">
      <c r="A30" s="15" t="s">
        <v>22</v>
      </c>
      <c r="B30" s="29">
        <v>85.655000000000001</v>
      </c>
      <c r="C30" s="74">
        <v>0</v>
      </c>
    </row>
    <row r="31" spans="1:3" ht="15.75" thickBot="1">
      <c r="A31" s="15" t="s">
        <v>23</v>
      </c>
      <c r="B31" s="26">
        <v>1409.98</v>
      </c>
      <c r="C31" s="74">
        <f>B31/B7*C7</f>
        <v>9.0524332961900473</v>
      </c>
    </row>
    <row r="32" spans="1:3" ht="15.75" thickBot="1">
      <c r="A32" s="15" t="s">
        <v>24</v>
      </c>
      <c r="B32" s="27">
        <v>12.686999999999999</v>
      </c>
      <c r="C32" s="74">
        <f>B32/B7*C7</f>
        <v>8.1453794542307778E-2</v>
      </c>
    </row>
    <row r="33" spans="1:3" ht="15.75" thickBot="1">
      <c r="A33" s="15" t="s">
        <v>51</v>
      </c>
      <c r="B33" s="26">
        <v>0.26</v>
      </c>
      <c r="C33" s="74">
        <v>0</v>
      </c>
    </row>
    <row r="34" spans="1:3" ht="15.75" thickBot="1">
      <c r="A34" s="13" t="s">
        <v>10</v>
      </c>
      <c r="B34" s="30">
        <v>23.46</v>
      </c>
      <c r="C34" s="74">
        <f>B34/B7*C7</f>
        <v>0.15061921809431231</v>
      </c>
    </row>
    <row r="35" spans="1:3" ht="15.75" thickBot="1">
      <c r="A35" s="17" t="s">
        <v>25</v>
      </c>
      <c r="B35" s="31">
        <f>SUM(B36:B38)</f>
        <v>398.15800000000002</v>
      </c>
      <c r="C35" s="72">
        <f>SUM(C36:C38)</f>
        <v>5.9537699999999996</v>
      </c>
    </row>
    <row r="36" spans="1:3" ht="15.75" thickBot="1">
      <c r="A36" s="12" t="s">
        <v>26</v>
      </c>
      <c r="B36" s="26">
        <v>44.869</v>
      </c>
      <c r="C36" s="74">
        <v>1.018</v>
      </c>
    </row>
    <row r="37" spans="1:3" ht="15.75" thickBot="1">
      <c r="A37" s="12" t="s">
        <v>27</v>
      </c>
      <c r="B37" s="26">
        <v>68.804000000000002</v>
      </c>
      <c r="C37" s="74">
        <v>0</v>
      </c>
    </row>
    <row r="38" spans="1:3" ht="15.75" thickBot="1">
      <c r="A38" s="12" t="s">
        <v>28</v>
      </c>
      <c r="B38" s="26">
        <v>284.48500000000001</v>
      </c>
      <c r="C38" s="74">
        <v>4.9357699999999998</v>
      </c>
    </row>
    <row r="39" spans="1:3" ht="15.75" thickBot="1">
      <c r="A39" s="14" t="s">
        <v>29</v>
      </c>
      <c r="B39" s="32">
        <f>SUM(B40:B45)</f>
        <v>2640.19</v>
      </c>
      <c r="C39" s="73">
        <f>SUM(C40:C45)</f>
        <v>16.950697076744351</v>
      </c>
    </row>
    <row r="40" spans="1:3" ht="15.75" thickBot="1">
      <c r="A40" s="13" t="s">
        <v>30</v>
      </c>
      <c r="B40" s="27">
        <v>1984.4</v>
      </c>
      <c r="C40" s="74">
        <f>B40/B7*C7</f>
        <v>12.740357049716684</v>
      </c>
    </row>
    <row r="41" spans="1:3" ht="26.25" thickBot="1">
      <c r="A41" s="12" t="s">
        <v>31</v>
      </c>
      <c r="B41" s="26">
        <v>53.14</v>
      </c>
      <c r="C41" s="74">
        <f>B41/B7*C7</f>
        <v>0.34117243177884726</v>
      </c>
    </row>
    <row r="42" spans="1:3" ht="15.75" thickBot="1">
      <c r="A42" s="12" t="s">
        <v>32</v>
      </c>
      <c r="B42" s="26">
        <v>7.27</v>
      </c>
      <c r="C42" s="74">
        <f>B42/B7*C7</f>
        <v>4.667526494226984E-2</v>
      </c>
    </row>
    <row r="43" spans="1:3" ht="26.25" thickBot="1">
      <c r="A43" s="12" t="s">
        <v>33</v>
      </c>
      <c r="B43" s="26">
        <v>151.27000000000001</v>
      </c>
      <c r="C43" s="74">
        <f>B43/B7*C7</f>
        <v>0.97119220465160383</v>
      </c>
    </row>
    <row r="44" spans="1:3" ht="15.75" thickBot="1">
      <c r="A44" s="19" t="s">
        <v>34</v>
      </c>
      <c r="B44" s="26">
        <v>4.16</v>
      </c>
      <c r="C44" s="74">
        <f>B44/B7*C7</f>
        <v>2.6708267147158536E-2</v>
      </c>
    </row>
    <row r="45" spans="1:3" ht="15.75" thickBot="1">
      <c r="A45" s="13" t="s">
        <v>35</v>
      </c>
      <c r="B45" s="26">
        <v>439.95</v>
      </c>
      <c r="C45" s="74">
        <f>B45/B7*C7</f>
        <v>2.8245918585077878</v>
      </c>
    </row>
    <row r="46" spans="1:3" ht="15.75" thickBot="1">
      <c r="A46" s="14" t="s">
        <v>36</v>
      </c>
      <c r="B46" s="34">
        <f>B9+B15+B26+B35+B39</f>
        <v>8261.3909999999996</v>
      </c>
      <c r="C46" s="72">
        <f>C9+C15+C26+C35+C39</f>
        <v>51.738057716636234</v>
      </c>
    </row>
    <row r="47" spans="1:3" ht="30" thickBot="1">
      <c r="A47" s="42" t="s">
        <v>37</v>
      </c>
      <c r="B47" s="43">
        <f>B46/B7/12</f>
        <v>16.322085635031648</v>
      </c>
      <c r="C47" s="75">
        <f>C46/C7/12</f>
        <v>15.921361926586728</v>
      </c>
    </row>
    <row r="48" spans="1:3" ht="15.75" thickBot="1">
      <c r="A48" s="49" t="s">
        <v>45</v>
      </c>
      <c r="B48" s="50"/>
      <c r="C48" s="76">
        <v>19.591999999999999</v>
      </c>
    </row>
    <row r="49" spans="1:3" ht="15.75" thickBot="1">
      <c r="A49" s="14" t="s">
        <v>46</v>
      </c>
      <c r="B49" s="18">
        <v>8128.6980000000003</v>
      </c>
      <c r="C49" s="76">
        <v>46.369579999999999</v>
      </c>
    </row>
    <row r="50" spans="1:3" ht="15.75" thickBot="1">
      <c r="A50" s="17" t="s">
        <v>47</v>
      </c>
      <c r="B50" s="32"/>
      <c r="C50" s="76">
        <v>40.332979999999999</v>
      </c>
    </row>
    <row r="51" spans="1:3" ht="15.75" thickBot="1">
      <c r="A51" s="17" t="s">
        <v>48</v>
      </c>
      <c r="B51" s="32"/>
      <c r="C51" s="76">
        <f>C48+C49-C50</f>
        <v>25.628599999999999</v>
      </c>
    </row>
    <row r="52" spans="1:3" ht="15.75" thickBot="1">
      <c r="A52" s="13" t="s">
        <v>38</v>
      </c>
      <c r="B52" s="60">
        <f>B49/B7/12</f>
        <v>16.059923184523104</v>
      </c>
      <c r="C52" s="77">
        <f>C49/C7/12</f>
        <v>14.269319300837026</v>
      </c>
    </row>
    <row r="53" spans="1:3" ht="27">
      <c r="A53" s="56" t="s">
        <v>61</v>
      </c>
      <c r="B53" s="57"/>
      <c r="C53" s="71">
        <f>C52-C47</f>
        <v>-1.6520426257497025</v>
      </c>
    </row>
    <row r="54" spans="1:3" ht="27">
      <c r="A54" s="56" t="s">
        <v>62</v>
      </c>
      <c r="B54" s="57"/>
      <c r="C54" s="71">
        <f>C53*C7*12</f>
        <v>-5.3684777166362325</v>
      </c>
    </row>
    <row r="55" spans="1:3" ht="27">
      <c r="A55" s="56" t="s">
        <v>63</v>
      </c>
      <c r="B55" s="57"/>
      <c r="C55" s="71">
        <f>C50-C46</f>
        <v>-11.405077716636235</v>
      </c>
    </row>
    <row r="56" spans="1:3" ht="15.75">
      <c r="A56" s="1" t="s">
        <v>39</v>
      </c>
      <c r="B56" s="21"/>
    </row>
    <row r="57" spans="1:3" ht="15.75">
      <c r="A57" s="22" t="s">
        <v>40</v>
      </c>
      <c r="B57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8"/>
  <sheetViews>
    <sheetView topLeftCell="A10" workbookViewId="0">
      <selection activeCell="A26" sqref="A26"/>
    </sheetView>
  </sheetViews>
  <sheetFormatPr defaultRowHeight="15"/>
  <cols>
    <col min="1" max="1" width="51" customWidth="1"/>
    <col min="2" max="2" width="12.140625" customWidth="1"/>
    <col min="3" max="3" width="11.42578125" customWidth="1"/>
  </cols>
  <sheetData>
    <row r="2" spans="1:3">
      <c r="A2" s="85" t="s">
        <v>0</v>
      </c>
      <c r="B2" s="85"/>
    </row>
    <row r="3" spans="1:3">
      <c r="A3" s="85" t="s">
        <v>41</v>
      </c>
      <c r="B3" s="85"/>
    </row>
    <row r="4" spans="1:3">
      <c r="A4" s="85" t="s">
        <v>54</v>
      </c>
      <c r="B4" s="85"/>
    </row>
    <row r="5" spans="1:3">
      <c r="A5" s="86" t="s">
        <v>1</v>
      </c>
      <c r="B5" s="86"/>
    </row>
    <row r="6" spans="1:3" ht="63">
      <c r="A6" s="39" t="s">
        <v>2</v>
      </c>
      <c r="B6" s="38" t="s">
        <v>43</v>
      </c>
      <c r="C6" s="38" t="s">
        <v>3</v>
      </c>
    </row>
    <row r="7" spans="1:3" ht="19.5" thickBot="1">
      <c r="A7" s="41" t="s">
        <v>50</v>
      </c>
      <c r="B7" s="23"/>
      <c r="C7" s="37"/>
    </row>
    <row r="8" spans="1:3" ht="26.25" thickBot="1">
      <c r="A8" s="2" t="s">
        <v>4</v>
      </c>
      <c r="B8" s="24">
        <v>42.179000000000002</v>
      </c>
      <c r="C8" s="65">
        <v>0.1988</v>
      </c>
    </row>
    <row r="9" spans="1:3" ht="21.75" thickBot="1">
      <c r="A9" s="41" t="s">
        <v>5</v>
      </c>
      <c r="B9" s="23"/>
      <c r="C9" s="65"/>
    </row>
    <row r="10" spans="1:3" ht="26.25" thickBot="1">
      <c r="A10" s="3" t="s">
        <v>6</v>
      </c>
      <c r="B10" s="25">
        <f>SUM(B11:B15)</f>
        <v>1258.96</v>
      </c>
      <c r="C10" s="64">
        <f>SUM(C11:C15)</f>
        <v>5.132536285829441</v>
      </c>
    </row>
    <row r="11" spans="1:3" ht="26.25" thickBot="1">
      <c r="A11" s="4" t="s">
        <v>7</v>
      </c>
      <c r="B11" s="26">
        <v>582.78</v>
      </c>
      <c r="C11" s="63">
        <f>B11/B8*C8</f>
        <v>2.7467854619597429</v>
      </c>
    </row>
    <row r="12" spans="1:3" ht="15.75" thickBot="1">
      <c r="A12" s="4" t="s">
        <v>8</v>
      </c>
      <c r="B12" s="27">
        <v>116.3</v>
      </c>
      <c r="C12" s="63">
        <f>B12/B8*C8</f>
        <v>0.54815050143436306</v>
      </c>
    </row>
    <row r="13" spans="1:3" ht="15.75" thickBot="1">
      <c r="A13" s="4" t="s">
        <v>9</v>
      </c>
      <c r="B13" s="27">
        <v>289</v>
      </c>
      <c r="C13" s="63">
        <f>B13/B8*C8</f>
        <v>1.3621280732117877</v>
      </c>
    </row>
    <row r="14" spans="1:3" ht="23.25" thickBot="1">
      <c r="A14" s="5" t="s">
        <v>44</v>
      </c>
      <c r="B14" s="26">
        <v>170</v>
      </c>
      <c r="C14" s="78">
        <v>0</v>
      </c>
    </row>
    <row r="15" spans="1:3" ht="15.75" thickBot="1">
      <c r="A15" s="6" t="s">
        <v>10</v>
      </c>
      <c r="B15" s="26">
        <v>100.88</v>
      </c>
      <c r="C15" s="63">
        <f>B15/B8*C8</f>
        <v>0.47547224922354725</v>
      </c>
    </row>
    <row r="16" spans="1:3" ht="26.25" thickBot="1">
      <c r="A16" s="7" t="s">
        <v>11</v>
      </c>
      <c r="B16" s="18">
        <f>SUM(B17:B26)</f>
        <v>2030.971</v>
      </c>
      <c r="C16" s="64">
        <f>SUM(C17:C26)</f>
        <v>23.891888377391595</v>
      </c>
    </row>
    <row r="17" spans="1:3" ht="26.25" thickBot="1">
      <c r="A17" s="4" t="s">
        <v>12</v>
      </c>
      <c r="B17" s="26">
        <v>747.64</v>
      </c>
      <c r="C17" s="63">
        <v>3.3637999999999999</v>
      </c>
    </row>
    <row r="18" spans="1:3" ht="15.75" thickBot="1">
      <c r="A18" s="8" t="s">
        <v>13</v>
      </c>
      <c r="B18" s="26">
        <v>172.51</v>
      </c>
      <c r="C18" s="63">
        <f>B18/B8*C8</f>
        <v>0.81308205505109177</v>
      </c>
    </row>
    <row r="19" spans="1:3" ht="16.5" thickBot="1">
      <c r="A19" s="9" t="s">
        <v>14</v>
      </c>
      <c r="B19" s="26">
        <v>110</v>
      </c>
      <c r="C19" s="63">
        <f>B19/B8*C8</f>
        <v>0.51845705208753168</v>
      </c>
    </row>
    <row r="20" spans="1:3" ht="15.75" thickBot="1">
      <c r="A20" s="8" t="s">
        <v>15</v>
      </c>
      <c r="B20" s="27">
        <v>339.7</v>
      </c>
      <c r="C20" s="63">
        <f>B20/B8*C8</f>
        <v>1.6010896417648592</v>
      </c>
    </row>
    <row r="21" spans="1:3" ht="15.75" thickBot="1">
      <c r="A21" s="10" t="s">
        <v>16</v>
      </c>
      <c r="B21" s="26">
        <v>365.911</v>
      </c>
      <c r="C21" s="63">
        <v>16.835730000000002</v>
      </c>
    </row>
    <row r="22" spans="1:3" ht="15.75" thickBot="1">
      <c r="A22" s="11" t="s">
        <v>17</v>
      </c>
      <c r="B22" s="26">
        <v>36.83</v>
      </c>
      <c r="C22" s="63">
        <v>0.24</v>
      </c>
    </row>
    <row r="23" spans="1:3" ht="15.75" thickBot="1">
      <c r="A23" s="12" t="s">
        <v>18</v>
      </c>
      <c r="B23" s="26">
        <v>110.31</v>
      </c>
      <c r="C23" s="78">
        <v>0</v>
      </c>
    </row>
    <row r="24" spans="1:3" ht="26.25" thickBot="1">
      <c r="A24" s="12" t="s">
        <v>19</v>
      </c>
      <c r="B24" s="26">
        <v>16.8</v>
      </c>
      <c r="C24" s="78">
        <v>0</v>
      </c>
    </row>
    <row r="25" spans="1:3" ht="15.75" thickBot="1">
      <c r="A25" s="12" t="s">
        <v>49</v>
      </c>
      <c r="B25" s="26">
        <v>21</v>
      </c>
      <c r="C25" s="63">
        <v>0</v>
      </c>
    </row>
    <row r="26" spans="1:3" ht="15.75" thickBot="1">
      <c r="A26" s="13" t="s">
        <v>10</v>
      </c>
      <c r="B26" s="26">
        <v>110.27</v>
      </c>
      <c r="C26" s="63">
        <f>B26/B8*C8</f>
        <v>0.51972962848811022</v>
      </c>
    </row>
    <row r="27" spans="1:3" ht="26.25" thickBot="1">
      <c r="A27" s="14" t="s">
        <v>20</v>
      </c>
      <c r="B27" s="18">
        <f>SUM(B28:B35)</f>
        <v>1933.1119999999999</v>
      </c>
      <c r="C27" s="64">
        <f>SUM(C28:C35)</f>
        <v>8.7062937385902952</v>
      </c>
    </row>
    <row r="28" spans="1:3" ht="26.25" thickBot="1">
      <c r="A28" s="15" t="s">
        <v>21</v>
      </c>
      <c r="B28" s="26">
        <v>273.58999999999997</v>
      </c>
      <c r="C28" s="63">
        <f>B28/B8*C8</f>
        <v>1.2894969534602525</v>
      </c>
    </row>
    <row r="29" spans="1:3" ht="15.75" thickBot="1">
      <c r="A29" s="15" t="s">
        <v>13</v>
      </c>
      <c r="B29" s="26">
        <v>55.18</v>
      </c>
      <c r="C29" s="63">
        <f>B29/B8*C8</f>
        <v>0.2600769103108182</v>
      </c>
    </row>
    <row r="30" spans="1:3" ht="15.75" thickBot="1">
      <c r="A30" s="15" t="s">
        <v>15</v>
      </c>
      <c r="B30" s="28">
        <v>72.3</v>
      </c>
      <c r="C30" s="63">
        <f>B30/B8*C8</f>
        <v>0.34076768059935036</v>
      </c>
    </row>
    <row r="31" spans="1:3" ht="15.75" thickBot="1">
      <c r="A31" s="15" t="s">
        <v>22</v>
      </c>
      <c r="B31" s="29">
        <v>85.655000000000001</v>
      </c>
      <c r="C31" s="78">
        <v>0</v>
      </c>
    </row>
    <row r="32" spans="1:3" ht="15.75" thickBot="1">
      <c r="A32" s="15" t="s">
        <v>23</v>
      </c>
      <c r="B32" s="26">
        <v>1409.98</v>
      </c>
      <c r="C32" s="63">
        <f>B32/B8*C8</f>
        <v>6.6455824936579821</v>
      </c>
    </row>
    <row r="33" spans="1:3" ht="15.75" thickBot="1">
      <c r="A33" s="15" t="s">
        <v>24</v>
      </c>
      <c r="B33" s="27">
        <v>12.686999999999999</v>
      </c>
      <c r="C33" s="63">
        <f>B33/B8*C8</f>
        <v>5.9796951089404679E-2</v>
      </c>
    </row>
    <row r="34" spans="1:3" ht="15.75" thickBot="1">
      <c r="A34" s="15" t="s">
        <v>51</v>
      </c>
      <c r="B34" s="26">
        <v>0.26</v>
      </c>
      <c r="C34" s="78">
        <v>0</v>
      </c>
    </row>
    <row r="35" spans="1:3" ht="15.75" thickBot="1">
      <c r="A35" s="13" t="s">
        <v>10</v>
      </c>
      <c r="B35" s="30">
        <v>23.46</v>
      </c>
      <c r="C35" s="63">
        <f>B35/B8*C8</f>
        <v>0.1105727494724863</v>
      </c>
    </row>
    <row r="36" spans="1:3" ht="15.75" thickBot="1">
      <c r="A36" s="17" t="s">
        <v>25</v>
      </c>
      <c r="B36" s="31">
        <f>SUM(B37:B39)</f>
        <v>398.15800000000002</v>
      </c>
      <c r="C36" s="65">
        <f>SUM(C37:C39)</f>
        <v>0</v>
      </c>
    </row>
    <row r="37" spans="1:3" ht="15.75" thickBot="1">
      <c r="A37" s="12" t="s">
        <v>26</v>
      </c>
      <c r="B37" s="26">
        <v>44.869</v>
      </c>
      <c r="C37" s="63">
        <v>0</v>
      </c>
    </row>
    <row r="38" spans="1:3" ht="15.75" thickBot="1">
      <c r="A38" s="12" t="s">
        <v>27</v>
      </c>
      <c r="B38" s="26">
        <v>68.804000000000002</v>
      </c>
      <c r="C38" s="63">
        <v>0</v>
      </c>
    </row>
    <row r="39" spans="1:3" ht="15.75" thickBot="1">
      <c r="A39" s="12" t="s">
        <v>28</v>
      </c>
      <c r="B39" s="26">
        <v>284.48500000000001</v>
      </c>
      <c r="C39" s="63">
        <v>0</v>
      </c>
    </row>
    <row r="40" spans="1:3" ht="15.75" thickBot="1">
      <c r="A40" s="14" t="s">
        <v>29</v>
      </c>
      <c r="B40" s="32">
        <f>SUM(B41:B46)</f>
        <v>2640.19</v>
      </c>
      <c r="C40" s="64">
        <f>SUM(C41:C46)</f>
        <v>12.443864766827092</v>
      </c>
    </row>
    <row r="41" spans="1:3" ht="15.75" thickBot="1">
      <c r="A41" s="13" t="s">
        <v>30</v>
      </c>
      <c r="B41" s="27">
        <v>1984.4</v>
      </c>
      <c r="C41" s="63">
        <f>B41/B8*C8</f>
        <v>9.3529652196590725</v>
      </c>
    </row>
    <row r="42" spans="1:3" ht="26.25" thickBot="1">
      <c r="A42" s="12" t="s">
        <v>31</v>
      </c>
      <c r="B42" s="26">
        <v>53.14</v>
      </c>
      <c r="C42" s="63">
        <f>B42/B8*C8</f>
        <v>0.25046188861755853</v>
      </c>
    </row>
    <row r="43" spans="1:3" ht="15.75" thickBot="1">
      <c r="A43" s="12" t="s">
        <v>32</v>
      </c>
      <c r="B43" s="26">
        <v>7.27</v>
      </c>
      <c r="C43" s="63">
        <f>B43/B8*C8</f>
        <v>3.4265297897057775E-2</v>
      </c>
    </row>
    <row r="44" spans="1:3" ht="26.25" thickBot="1">
      <c r="A44" s="12" t="s">
        <v>33</v>
      </c>
      <c r="B44" s="26">
        <v>151.27000000000001</v>
      </c>
      <c r="C44" s="63">
        <f>B44/B8*C8</f>
        <v>0.7129727115389175</v>
      </c>
    </row>
    <row r="45" spans="1:3" ht="15.75" thickBot="1">
      <c r="A45" s="19" t="s">
        <v>34</v>
      </c>
      <c r="B45" s="26">
        <v>4.16</v>
      </c>
      <c r="C45" s="63">
        <f>B45/B8*C8</f>
        <v>1.9607103060764835E-2</v>
      </c>
    </row>
    <row r="46" spans="1:3" ht="15.75" thickBot="1">
      <c r="A46" s="13" t="s">
        <v>35</v>
      </c>
      <c r="B46" s="26">
        <v>439.95</v>
      </c>
      <c r="C46" s="63">
        <f>B46/B8*C8</f>
        <v>2.0735925460537232</v>
      </c>
    </row>
    <row r="47" spans="1:3" ht="15.75" thickBot="1">
      <c r="A47" s="14" t="s">
        <v>36</v>
      </c>
      <c r="B47" s="34">
        <f>B10+B16+B27+B36+B40</f>
        <v>8261.3909999999996</v>
      </c>
      <c r="C47" s="65">
        <f>C10+C16+C27+C36+C40</f>
        <v>50.174583168638421</v>
      </c>
    </row>
    <row r="48" spans="1:3" ht="30" thickBot="1">
      <c r="A48" s="42" t="s">
        <v>37</v>
      </c>
      <c r="B48" s="43">
        <f>B47/B8/12</f>
        <v>16.322085635031648</v>
      </c>
      <c r="C48" s="79">
        <f>C47/C8/12</f>
        <v>21.03226993990544</v>
      </c>
    </row>
    <row r="49" spans="1:3" ht="15.75" thickBot="1">
      <c r="A49" s="20" t="s">
        <v>45</v>
      </c>
      <c r="B49" s="35"/>
      <c r="C49" s="80">
        <v>3.6659999999999999</v>
      </c>
    </row>
    <row r="50" spans="1:3" ht="15.75" thickBot="1">
      <c r="A50" s="13" t="s">
        <v>46</v>
      </c>
      <c r="B50" s="16">
        <v>8128.6980000000003</v>
      </c>
      <c r="C50" s="80">
        <v>29.390519999999999</v>
      </c>
    </row>
    <row r="51" spans="1:3" ht="15.75" thickBot="1">
      <c r="A51" s="12" t="s">
        <v>47</v>
      </c>
      <c r="B51" s="35"/>
      <c r="C51" s="80">
        <v>30.606000000000002</v>
      </c>
    </row>
    <row r="52" spans="1:3" ht="15.75" thickBot="1">
      <c r="A52" s="12" t="s">
        <v>48</v>
      </c>
      <c r="B52" s="33"/>
      <c r="C52" s="81">
        <f>C49+C50-C51</f>
        <v>2.4505199999999974</v>
      </c>
    </row>
    <row r="53" spans="1:3" ht="15.75" thickBot="1">
      <c r="A53" s="13" t="s">
        <v>38</v>
      </c>
      <c r="B53" s="60">
        <f>B50/B8/12</f>
        <v>16.059923184523104</v>
      </c>
      <c r="C53" s="80">
        <f>C50/C8/12</f>
        <v>12.31996981891348</v>
      </c>
    </row>
    <row r="54" spans="1:3" ht="27">
      <c r="A54" s="56" t="s">
        <v>61</v>
      </c>
      <c r="B54" s="57"/>
      <c r="C54" s="82">
        <f>C53-C48</f>
        <v>-8.7123001209919604</v>
      </c>
    </row>
    <row r="55" spans="1:3" ht="27">
      <c r="A55" s="56" t="s">
        <v>62</v>
      </c>
      <c r="B55" s="57"/>
      <c r="C55" s="82">
        <f>C54*C8*12</f>
        <v>-20.784063168638422</v>
      </c>
    </row>
    <row r="56" spans="1:3" ht="26.25" customHeight="1">
      <c r="A56" s="56" t="s">
        <v>63</v>
      </c>
      <c r="B56" s="57"/>
      <c r="C56" s="82">
        <f>C51-C47</f>
        <v>-19.568583168638419</v>
      </c>
    </row>
    <row r="57" spans="1:3" ht="15.75">
      <c r="A57" s="1" t="s">
        <v>39</v>
      </c>
      <c r="B57" s="21"/>
    </row>
    <row r="58" spans="1:3" ht="15.75">
      <c r="A58" s="22" t="s">
        <v>40</v>
      </c>
      <c r="B58" s="21"/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8"/>
  <sheetViews>
    <sheetView topLeftCell="A61" workbookViewId="0">
      <selection activeCell="C15" sqref="C15"/>
    </sheetView>
  </sheetViews>
  <sheetFormatPr defaultRowHeight="15"/>
  <cols>
    <col min="1" max="1" width="54.7109375" customWidth="1"/>
    <col min="3" max="3" width="10.5703125" bestFit="1" customWidth="1"/>
  </cols>
  <sheetData>
    <row r="2" spans="1:3">
      <c r="A2" s="85" t="s">
        <v>0</v>
      </c>
      <c r="B2" s="85"/>
    </row>
    <row r="3" spans="1:3">
      <c r="A3" s="85" t="s">
        <v>41</v>
      </c>
      <c r="B3" s="85"/>
    </row>
    <row r="4" spans="1:3">
      <c r="A4" s="85" t="s">
        <v>55</v>
      </c>
      <c r="B4" s="85"/>
    </row>
    <row r="5" spans="1:3">
      <c r="A5" s="86" t="s">
        <v>1</v>
      </c>
      <c r="B5" s="86"/>
    </row>
    <row r="6" spans="1:3" ht="78.75">
      <c r="A6" s="39" t="s">
        <v>2</v>
      </c>
      <c r="B6" s="38" t="s">
        <v>43</v>
      </c>
      <c r="C6" s="38" t="s">
        <v>3</v>
      </c>
    </row>
    <row r="7" spans="1:3" ht="19.5" thickBot="1">
      <c r="A7" s="41" t="s">
        <v>50</v>
      </c>
      <c r="B7" s="23"/>
      <c r="C7" s="37"/>
    </row>
    <row r="8" spans="1:3" ht="26.25" thickBot="1">
      <c r="A8" s="2" t="s">
        <v>4</v>
      </c>
      <c r="B8" s="24">
        <v>42.179000000000002</v>
      </c>
      <c r="C8" s="44">
        <v>0.86219999999999997</v>
      </c>
    </row>
    <row r="9" spans="1:3" ht="21.75" thickBot="1">
      <c r="A9" s="41" t="s">
        <v>5</v>
      </c>
      <c r="B9" s="23"/>
      <c r="C9" s="45"/>
    </row>
    <row r="10" spans="1:3" ht="15.75" thickBot="1">
      <c r="A10" s="3" t="s">
        <v>6</v>
      </c>
      <c r="B10" s="25">
        <f>SUM(B11:B15)</f>
        <v>1258.96</v>
      </c>
      <c r="C10" s="64">
        <f>SUM(C11:C15)</f>
        <v>22.259923469024869</v>
      </c>
    </row>
    <row r="11" spans="1:3" ht="26.25" thickBot="1">
      <c r="A11" s="4" t="s">
        <v>7</v>
      </c>
      <c r="B11" s="26">
        <v>582.78</v>
      </c>
      <c r="C11" s="63">
        <f>B11/B8*C8</f>
        <v>11.912869342563834</v>
      </c>
    </row>
    <row r="12" spans="1:3" ht="15.75" thickBot="1">
      <c r="A12" s="4" t="s">
        <v>8</v>
      </c>
      <c r="B12" s="27">
        <v>116.3</v>
      </c>
      <c r="C12" s="63">
        <f>B12/B8*C8</f>
        <v>2.3773408568244858</v>
      </c>
    </row>
    <row r="13" spans="1:3" ht="15.75" thickBot="1">
      <c r="A13" s="4" t="s">
        <v>9</v>
      </c>
      <c r="B13" s="27">
        <v>289</v>
      </c>
      <c r="C13" s="63">
        <f>B13/B8*C8</f>
        <v>5.9075796012233566</v>
      </c>
    </row>
    <row r="14" spans="1:3" ht="23.25" thickBot="1">
      <c r="A14" s="5" t="s">
        <v>44</v>
      </c>
      <c r="B14" s="26">
        <v>170</v>
      </c>
      <c r="C14" s="63">
        <v>0</v>
      </c>
    </row>
    <row r="15" spans="1:3" ht="15.75" thickBot="1">
      <c r="A15" s="6" t="s">
        <v>10</v>
      </c>
      <c r="B15" s="26">
        <v>100.88</v>
      </c>
      <c r="C15" s="63">
        <f>B15/B8*C8</f>
        <v>2.0621336684131912</v>
      </c>
    </row>
    <row r="16" spans="1:3" ht="26.25" thickBot="1">
      <c r="A16" s="7" t="s">
        <v>11</v>
      </c>
      <c r="B16" s="18">
        <f>SUM(B17:B26)</f>
        <v>2030.971</v>
      </c>
      <c r="C16" s="64">
        <f>SUM(C17:C26)</f>
        <v>47.69461348016786</v>
      </c>
    </row>
    <row r="17" spans="1:3" ht="26.25" thickBot="1">
      <c r="A17" s="4" t="s">
        <v>12</v>
      </c>
      <c r="B17" s="26">
        <v>747.64</v>
      </c>
      <c r="C17" s="63">
        <v>13.8428</v>
      </c>
    </row>
    <row r="18" spans="1:3" ht="15.75" thickBot="1">
      <c r="A18" s="8" t="s">
        <v>13</v>
      </c>
      <c r="B18" s="26">
        <v>172.51</v>
      </c>
      <c r="C18" s="63">
        <f>B18/B8*C8</f>
        <v>3.5263548685364752</v>
      </c>
    </row>
    <row r="19" spans="1:3" ht="16.5" thickBot="1">
      <c r="A19" s="9" t="s">
        <v>14</v>
      </c>
      <c r="B19" s="26">
        <v>110</v>
      </c>
      <c r="C19" s="63">
        <f>B19/B8*C8</f>
        <v>2.2485597098081982</v>
      </c>
    </row>
    <row r="20" spans="1:3" ht="15.75" thickBot="1">
      <c r="A20" s="8" t="s">
        <v>15</v>
      </c>
      <c r="B20" s="27">
        <v>339.7</v>
      </c>
      <c r="C20" s="63">
        <v>16.036999999999999</v>
      </c>
    </row>
    <row r="21" spans="1:3" ht="15.75" thickBot="1">
      <c r="A21" s="10" t="s">
        <v>16</v>
      </c>
      <c r="B21" s="26">
        <v>365.911</v>
      </c>
      <c r="C21" s="63">
        <v>7.1458199999999996</v>
      </c>
    </row>
    <row r="22" spans="1:3" ht="15.75" thickBot="1">
      <c r="A22" s="11" t="s">
        <v>17</v>
      </c>
      <c r="B22" s="26">
        <v>36.83</v>
      </c>
      <c r="C22" s="63">
        <v>2.64</v>
      </c>
    </row>
    <row r="23" spans="1:3" ht="15.75" thickBot="1">
      <c r="A23" s="12" t="s">
        <v>18</v>
      </c>
      <c r="B23" s="26">
        <v>110.31</v>
      </c>
      <c r="C23" s="63">
        <v>0</v>
      </c>
    </row>
    <row r="24" spans="1:3" ht="26.25" thickBot="1">
      <c r="A24" s="12" t="s">
        <v>19</v>
      </c>
      <c r="B24" s="26">
        <v>16.8</v>
      </c>
      <c r="C24" s="63">
        <v>0</v>
      </c>
    </row>
    <row r="25" spans="1:3" ht="15.75" thickBot="1">
      <c r="A25" s="12" t="s">
        <v>49</v>
      </c>
      <c r="B25" s="26">
        <v>21</v>
      </c>
      <c r="C25" s="63">
        <v>0</v>
      </c>
    </row>
    <row r="26" spans="1:3" ht="15.75" thickBot="1">
      <c r="A26" s="13" t="s">
        <v>10</v>
      </c>
      <c r="B26" s="26">
        <v>110.27</v>
      </c>
      <c r="C26" s="63">
        <f>B26/B8*C8</f>
        <v>2.2540789018231822</v>
      </c>
    </row>
    <row r="27" spans="1:3" ht="26.25" thickBot="1">
      <c r="A27" s="14" t="s">
        <v>20</v>
      </c>
      <c r="B27" s="18">
        <f>SUM(B28:B35)</f>
        <v>1933.1119999999999</v>
      </c>
      <c r="C27" s="64">
        <f>SUM(C28:C35)</f>
        <v>37.759388638896134</v>
      </c>
    </row>
    <row r="28" spans="1:3" ht="26.25" thickBot="1">
      <c r="A28" s="15" t="s">
        <v>21</v>
      </c>
      <c r="B28" s="26">
        <v>273.58999999999997</v>
      </c>
      <c r="C28" s="63">
        <f>B28/B8*C8</f>
        <v>5.5925768273311354</v>
      </c>
    </row>
    <row r="29" spans="1:3" ht="15.75" thickBot="1">
      <c r="A29" s="15" t="s">
        <v>13</v>
      </c>
      <c r="B29" s="26">
        <v>55.18</v>
      </c>
      <c r="C29" s="63">
        <f>B29/B8*C8</f>
        <v>1.1279593162474217</v>
      </c>
    </row>
    <row r="30" spans="1:3" ht="15.75" thickBot="1">
      <c r="A30" s="15" t="s">
        <v>15</v>
      </c>
      <c r="B30" s="28">
        <v>72.3</v>
      </c>
      <c r="C30" s="63">
        <f>B30/B8*C8</f>
        <v>1.4779169729012067</v>
      </c>
    </row>
    <row r="31" spans="1:3" ht="15.75" thickBot="1">
      <c r="A31" s="15" t="s">
        <v>22</v>
      </c>
      <c r="B31" s="29">
        <v>85.655000000000001</v>
      </c>
      <c r="C31" s="63">
        <v>0</v>
      </c>
    </row>
    <row r="32" spans="1:3" ht="15.75" thickBot="1">
      <c r="A32" s="15" t="s">
        <v>23</v>
      </c>
      <c r="B32" s="26">
        <v>1409.98</v>
      </c>
      <c r="C32" s="63">
        <f>B32/B8*C8</f>
        <v>28.822038360321486</v>
      </c>
    </row>
    <row r="33" spans="1:3" ht="15.75" thickBot="1">
      <c r="A33" s="15" t="s">
        <v>24</v>
      </c>
      <c r="B33" s="27">
        <v>12.686999999999999</v>
      </c>
      <c r="C33" s="63">
        <f>B33/B8*C8</f>
        <v>0.25934070034851464</v>
      </c>
    </row>
    <row r="34" spans="1:3" ht="15.75" thickBot="1">
      <c r="A34" s="15" t="s">
        <v>51</v>
      </c>
      <c r="B34" s="26">
        <v>0.26</v>
      </c>
      <c r="C34" s="63">
        <v>0</v>
      </c>
    </row>
    <row r="35" spans="1:3" ht="15.75" thickBot="1">
      <c r="A35" s="13" t="s">
        <v>10</v>
      </c>
      <c r="B35" s="30">
        <v>23.46</v>
      </c>
      <c r="C35" s="63">
        <f>B35/B8*C8</f>
        <v>0.47955646174636662</v>
      </c>
    </row>
    <row r="36" spans="1:3" ht="15.75" thickBot="1">
      <c r="A36" s="17" t="s">
        <v>25</v>
      </c>
      <c r="B36" s="31">
        <f>SUM(B37:B39)</f>
        <v>398.15800000000002</v>
      </c>
      <c r="C36" s="65">
        <f>SUM(C37:C39)</f>
        <v>15.08756</v>
      </c>
    </row>
    <row r="37" spans="1:3" ht="15.75" thickBot="1">
      <c r="A37" s="12" t="s">
        <v>26</v>
      </c>
      <c r="B37" s="26">
        <v>44.869</v>
      </c>
      <c r="C37" s="63">
        <v>1.0329999999999999</v>
      </c>
    </row>
    <row r="38" spans="1:3" ht="15.75" thickBot="1">
      <c r="A38" s="12" t="s">
        <v>27</v>
      </c>
      <c r="B38" s="26">
        <v>68.804000000000002</v>
      </c>
      <c r="C38" s="63">
        <v>3.53172</v>
      </c>
    </row>
    <row r="39" spans="1:3" ht="15.75" thickBot="1">
      <c r="A39" s="12" t="s">
        <v>28</v>
      </c>
      <c r="B39" s="26">
        <v>284.48500000000001</v>
      </c>
      <c r="C39" s="63">
        <v>10.52284</v>
      </c>
    </row>
    <row r="40" spans="1:3" ht="15.75" thickBot="1">
      <c r="A40" s="14" t="s">
        <v>29</v>
      </c>
      <c r="B40" s="32">
        <f>SUM(B41:B46)</f>
        <v>2640.19</v>
      </c>
      <c r="C40" s="64">
        <f>SUM(C41:C46)</f>
        <v>53.969316911259156</v>
      </c>
    </row>
    <row r="41" spans="1:3" ht="15.75" thickBot="1">
      <c r="A41" s="13" t="s">
        <v>30</v>
      </c>
      <c r="B41" s="27">
        <v>1984.4</v>
      </c>
      <c r="C41" s="63">
        <f>B41/B8*C8</f>
        <v>40.564017164939898</v>
      </c>
    </row>
    <row r="42" spans="1:3" ht="15.75" thickBot="1">
      <c r="A42" s="12" t="s">
        <v>31</v>
      </c>
      <c r="B42" s="26">
        <v>53.14</v>
      </c>
      <c r="C42" s="63">
        <f>B42/B8*C8</f>
        <v>1.0862587543564333</v>
      </c>
    </row>
    <row r="43" spans="1:3" ht="15.75" thickBot="1">
      <c r="A43" s="12" t="s">
        <v>32</v>
      </c>
      <c r="B43" s="26">
        <v>7.27</v>
      </c>
      <c r="C43" s="63">
        <f>B43/B8*C8</f>
        <v>0.14860935536641454</v>
      </c>
    </row>
    <row r="44" spans="1:3" ht="26.25" thickBot="1">
      <c r="A44" s="12" t="s">
        <v>33</v>
      </c>
      <c r="B44" s="26">
        <v>151.27000000000001</v>
      </c>
      <c r="C44" s="63">
        <f>B44/B8*C8</f>
        <v>3.0921784300244197</v>
      </c>
    </row>
    <row r="45" spans="1:3" ht="15.75" thickBot="1">
      <c r="A45" s="19" t="s">
        <v>34</v>
      </c>
      <c r="B45" s="26">
        <v>4.16</v>
      </c>
      <c r="C45" s="63">
        <f>B45/B8*C8</f>
        <v>8.5036439934564584E-2</v>
      </c>
    </row>
    <row r="46" spans="1:3" ht="15.75" thickBot="1">
      <c r="A46" s="13" t="s">
        <v>35</v>
      </c>
      <c r="B46" s="26">
        <v>439.95</v>
      </c>
      <c r="C46" s="63">
        <f>B46/B8*C8</f>
        <v>8.9932167666374259</v>
      </c>
    </row>
    <row r="47" spans="1:3" ht="15.75" thickBot="1">
      <c r="A47" s="14" t="s">
        <v>36</v>
      </c>
      <c r="B47" s="34">
        <f>B10+B16+B27+B36+B40</f>
        <v>8261.3909999999996</v>
      </c>
      <c r="C47" s="65">
        <f>C10+C16+C27+C36+C40</f>
        <v>176.77080249934801</v>
      </c>
    </row>
    <row r="48" spans="1:3" ht="30" thickBot="1">
      <c r="A48" s="42" t="s">
        <v>37</v>
      </c>
      <c r="B48" s="43">
        <f>B47/B8/12</f>
        <v>16.322085635031648</v>
      </c>
      <c r="C48" s="79">
        <f>C47/C8/12</f>
        <v>17.085247284016472</v>
      </c>
    </row>
    <row r="49" spans="1:3" ht="15.75" thickBot="1">
      <c r="A49" s="20" t="s">
        <v>45</v>
      </c>
      <c r="B49" s="35"/>
      <c r="C49" s="80">
        <v>36.740819999999999</v>
      </c>
    </row>
    <row r="50" spans="1:3" ht="15.75" thickBot="1">
      <c r="A50" s="13" t="s">
        <v>46</v>
      </c>
      <c r="B50" s="16">
        <v>8128.6980000000003</v>
      </c>
      <c r="C50" s="84">
        <v>183.649</v>
      </c>
    </row>
    <row r="51" spans="1:3" ht="15.75" thickBot="1">
      <c r="A51" s="12" t="s">
        <v>47</v>
      </c>
      <c r="B51" s="35"/>
      <c r="C51" s="84">
        <v>175.648</v>
      </c>
    </row>
    <row r="52" spans="1:3" ht="15.75" thickBot="1">
      <c r="A52" s="12" t="s">
        <v>48</v>
      </c>
      <c r="B52" s="35"/>
      <c r="C52" s="84">
        <f>C49+C50-C51</f>
        <v>44.74181999999999</v>
      </c>
    </row>
    <row r="53" spans="1:3" ht="15.75" thickBot="1">
      <c r="A53" s="13" t="s">
        <v>38</v>
      </c>
      <c r="B53" s="60">
        <f>B50/B8/12</f>
        <v>16.059923184523104</v>
      </c>
      <c r="C53" s="80">
        <f>C50/C8/12</f>
        <v>17.750038660790228</v>
      </c>
    </row>
    <row r="54" spans="1:3" ht="27">
      <c r="A54" s="56" t="s">
        <v>61</v>
      </c>
      <c r="B54" s="57"/>
      <c r="C54" s="82">
        <f>C53-C48</f>
        <v>0.66479137677375633</v>
      </c>
    </row>
    <row r="55" spans="1:3" ht="27">
      <c r="A55" s="56" t="s">
        <v>62</v>
      </c>
      <c r="B55" s="57"/>
      <c r="C55" s="82">
        <f>C54*C8*12</f>
        <v>6.878197500651992</v>
      </c>
    </row>
    <row r="56" spans="1:3" ht="27">
      <c r="A56" s="56" t="s">
        <v>63</v>
      </c>
      <c r="B56" s="57"/>
      <c r="C56" s="82">
        <f>C51-C47</f>
        <v>-1.1228024993480119</v>
      </c>
    </row>
    <row r="57" spans="1:3" ht="15.75">
      <c r="A57" s="1" t="s">
        <v>39</v>
      </c>
      <c r="B57" s="21"/>
    </row>
    <row r="58" spans="1:3" ht="15.75">
      <c r="A58" s="22" t="s">
        <v>40</v>
      </c>
      <c r="B58" s="2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8"/>
  <sheetViews>
    <sheetView topLeftCell="A43" workbookViewId="0">
      <selection activeCell="A54" sqref="A54:C56"/>
    </sheetView>
  </sheetViews>
  <sheetFormatPr defaultRowHeight="15"/>
  <cols>
    <col min="1" max="1" width="49.42578125" customWidth="1"/>
    <col min="2" max="2" width="12.28515625" customWidth="1"/>
  </cols>
  <sheetData>
    <row r="2" spans="1:3">
      <c r="A2" s="85" t="s">
        <v>0</v>
      </c>
      <c r="B2" s="85"/>
    </row>
    <row r="3" spans="1:3">
      <c r="A3" s="85" t="s">
        <v>41</v>
      </c>
      <c r="B3" s="85"/>
    </row>
    <row r="4" spans="1:3">
      <c r="A4" s="85" t="s">
        <v>56</v>
      </c>
      <c r="B4" s="85"/>
    </row>
    <row r="5" spans="1:3">
      <c r="A5" s="86" t="s">
        <v>1</v>
      </c>
      <c r="B5" s="86"/>
    </row>
    <row r="6" spans="1:3" ht="63">
      <c r="A6" s="39" t="s">
        <v>2</v>
      </c>
      <c r="B6" s="38" t="s">
        <v>43</v>
      </c>
      <c r="C6" s="38" t="s">
        <v>3</v>
      </c>
    </row>
    <row r="7" spans="1:3" ht="19.5" thickBot="1">
      <c r="A7" s="41" t="s">
        <v>50</v>
      </c>
      <c r="B7" s="23"/>
      <c r="C7" s="37"/>
    </row>
    <row r="8" spans="1:3" ht="26.25" thickBot="1">
      <c r="A8" s="2" t="s">
        <v>4</v>
      </c>
      <c r="B8" s="24">
        <v>42.179000000000002</v>
      </c>
      <c r="C8" s="44">
        <v>0.44319999999999998</v>
      </c>
    </row>
    <row r="9" spans="1:3" ht="21.75" thickBot="1">
      <c r="A9" s="41" t="s">
        <v>5</v>
      </c>
      <c r="B9" s="23"/>
      <c r="C9" s="45"/>
    </row>
    <row r="10" spans="1:3" ht="26.25" thickBot="1">
      <c r="A10" s="3" t="s">
        <v>6</v>
      </c>
      <c r="B10" s="25">
        <f>SUM(B11:B15)</f>
        <v>1258.96</v>
      </c>
      <c r="C10" s="46">
        <f>SUM(C11:C15)</f>
        <v>11.442354536617746</v>
      </c>
    </row>
    <row r="11" spans="1:3" ht="26.25" thickBot="1">
      <c r="A11" s="4" t="s">
        <v>7</v>
      </c>
      <c r="B11" s="26">
        <v>582.78</v>
      </c>
      <c r="C11" s="48">
        <f>B11/B8*C8</f>
        <v>6.1236182934635712</v>
      </c>
    </row>
    <row r="12" spans="1:3" ht="15.75" thickBot="1">
      <c r="A12" s="4" t="s">
        <v>8</v>
      </c>
      <c r="B12" s="27">
        <v>116.3</v>
      </c>
      <c r="C12" s="48">
        <f>B12/B8*C8</f>
        <v>1.2220337134593042</v>
      </c>
    </row>
    <row r="13" spans="1:3" ht="15.75" thickBot="1">
      <c r="A13" s="4" t="s">
        <v>9</v>
      </c>
      <c r="B13" s="27">
        <v>289</v>
      </c>
      <c r="C13" s="48">
        <f>B13/B8*C8</f>
        <v>3.0366959861542471</v>
      </c>
    </row>
    <row r="14" spans="1:3" ht="23.25" thickBot="1">
      <c r="A14" s="5" t="s">
        <v>44</v>
      </c>
      <c r="B14" s="26">
        <v>170</v>
      </c>
      <c r="C14" s="48">
        <v>0</v>
      </c>
    </row>
    <row r="15" spans="1:3" ht="15.75" thickBot="1">
      <c r="A15" s="6" t="s">
        <v>10</v>
      </c>
      <c r="B15" s="26">
        <v>100.88</v>
      </c>
      <c r="C15" s="48">
        <f>B15/B8*C8</f>
        <v>1.0600065435406243</v>
      </c>
    </row>
    <row r="16" spans="1:3" ht="26.25" thickBot="1">
      <c r="A16" s="7" t="s">
        <v>11</v>
      </c>
      <c r="B16" s="18">
        <f>SUM(B17:B26)</f>
        <v>2030.971</v>
      </c>
      <c r="C16" s="46">
        <f>SUM(C17:C26)</f>
        <v>18.439506792479666</v>
      </c>
    </row>
    <row r="17" spans="1:3" ht="26.25" thickBot="1">
      <c r="A17" s="4" t="s">
        <v>12</v>
      </c>
      <c r="B17" s="26">
        <v>747.64</v>
      </c>
      <c r="C17" s="48">
        <f>B17/B8*C8</f>
        <v>7.8559009933853323</v>
      </c>
    </row>
    <row r="18" spans="1:3" ht="15.75" thickBot="1">
      <c r="A18" s="8" t="s">
        <v>13</v>
      </c>
      <c r="B18" s="26">
        <v>172.51</v>
      </c>
      <c r="C18" s="48">
        <f>B18/B8*C8</f>
        <v>1.8126658289670214</v>
      </c>
    </row>
    <row r="19" spans="1:3" ht="16.5" thickBot="1">
      <c r="A19" s="9" t="s">
        <v>14</v>
      </c>
      <c r="B19" s="26">
        <v>110</v>
      </c>
      <c r="C19" s="48">
        <f>B19/B8*C8</f>
        <v>1.1558358424808552</v>
      </c>
    </row>
    <row r="20" spans="1:3" ht="15.75" thickBot="1">
      <c r="A20" s="8" t="s">
        <v>15</v>
      </c>
      <c r="B20" s="27">
        <v>339.7</v>
      </c>
      <c r="C20" s="48">
        <f>B20/B8*C8</f>
        <v>3.5694312335522413</v>
      </c>
    </row>
    <row r="21" spans="1:3" ht="15.75" thickBot="1">
      <c r="A21" s="10" t="s">
        <v>16</v>
      </c>
      <c r="B21" s="26">
        <v>365.911</v>
      </c>
      <c r="C21" s="48">
        <v>2.7269999999999999</v>
      </c>
    </row>
    <row r="22" spans="1:3" ht="15.75" thickBot="1">
      <c r="A22" s="11" t="s">
        <v>17</v>
      </c>
      <c r="B22" s="26">
        <v>36.83</v>
      </c>
      <c r="C22" s="48">
        <v>0.16</v>
      </c>
    </row>
    <row r="23" spans="1:3" ht="15.75" thickBot="1">
      <c r="A23" s="12" t="s">
        <v>18</v>
      </c>
      <c r="B23" s="26">
        <v>110.31</v>
      </c>
      <c r="C23" s="48">
        <v>0</v>
      </c>
    </row>
    <row r="24" spans="1:3" ht="26.25" thickBot="1">
      <c r="A24" s="12" t="s">
        <v>19</v>
      </c>
      <c r="B24" s="26">
        <v>16.8</v>
      </c>
      <c r="C24" s="48">
        <v>0</v>
      </c>
    </row>
    <row r="25" spans="1:3" ht="15.75" thickBot="1">
      <c r="A25" s="12" t="s">
        <v>49</v>
      </c>
      <c r="B25" s="26">
        <v>21</v>
      </c>
      <c r="C25" s="48">
        <v>0</v>
      </c>
    </row>
    <row r="26" spans="1:3" ht="15.75" thickBot="1">
      <c r="A26" s="13" t="s">
        <v>10</v>
      </c>
      <c r="B26" s="26">
        <v>110.27</v>
      </c>
      <c r="C26" s="48">
        <f>B26/B8*C8</f>
        <v>1.1586728940942175</v>
      </c>
    </row>
    <row r="27" spans="1:3" ht="39" thickBot="1">
      <c r="A27" s="14" t="s">
        <v>20</v>
      </c>
      <c r="B27" s="18">
        <f>SUM(B28:B35)</f>
        <v>1933.1119999999999</v>
      </c>
      <c r="C27" s="46">
        <f>SUM(C28:C35)</f>
        <v>19.409604552028263</v>
      </c>
    </row>
    <row r="28" spans="1:3" ht="26.25" thickBot="1">
      <c r="A28" s="15" t="s">
        <v>21</v>
      </c>
      <c r="B28" s="26">
        <v>273.58999999999997</v>
      </c>
      <c r="C28" s="48">
        <f>B28/B8*C8</f>
        <v>2.8747738922212469</v>
      </c>
    </row>
    <row r="29" spans="1:3" ht="15.75" thickBot="1">
      <c r="A29" s="15" t="s">
        <v>13</v>
      </c>
      <c r="B29" s="26">
        <v>55.18</v>
      </c>
      <c r="C29" s="48">
        <f>B29/B8*C8</f>
        <v>0.57980928898266915</v>
      </c>
    </row>
    <row r="30" spans="1:3" ht="15.75" thickBot="1">
      <c r="A30" s="15" t="s">
        <v>15</v>
      </c>
      <c r="B30" s="28">
        <v>72.3</v>
      </c>
      <c r="C30" s="48">
        <f>B30/B8*C8</f>
        <v>0.75969937646696217</v>
      </c>
    </row>
    <row r="31" spans="1:3" ht="15.75" thickBot="1">
      <c r="A31" s="15" t="s">
        <v>22</v>
      </c>
      <c r="B31" s="29">
        <v>85.655000000000001</v>
      </c>
      <c r="C31" s="48">
        <v>0</v>
      </c>
    </row>
    <row r="32" spans="1:3" ht="15.75" thickBot="1">
      <c r="A32" s="15" t="s">
        <v>23</v>
      </c>
      <c r="B32" s="26">
        <v>1409.98</v>
      </c>
      <c r="C32" s="48">
        <f>B32/B8*C8</f>
        <v>14.815503828919605</v>
      </c>
    </row>
    <row r="33" spans="1:3" ht="15.75" thickBot="1">
      <c r="A33" s="15" t="s">
        <v>24</v>
      </c>
      <c r="B33" s="27">
        <v>12.686999999999999</v>
      </c>
      <c r="C33" s="48">
        <f>B33/B8*C8</f>
        <v>0.13330990303231466</v>
      </c>
    </row>
    <row r="34" spans="1:3" ht="15.75" thickBot="1">
      <c r="A34" s="15" t="s">
        <v>51</v>
      </c>
      <c r="B34" s="26">
        <v>0.26</v>
      </c>
      <c r="C34" s="48">
        <v>0</v>
      </c>
    </row>
    <row r="35" spans="1:3" ht="15.75" thickBot="1">
      <c r="A35" s="13" t="s">
        <v>10</v>
      </c>
      <c r="B35" s="30">
        <v>23.46</v>
      </c>
      <c r="C35" s="48">
        <f>B35/B8*C8</f>
        <v>0.24650826240546239</v>
      </c>
    </row>
    <row r="36" spans="1:3" ht="15.75" thickBot="1">
      <c r="A36" s="17" t="s">
        <v>25</v>
      </c>
      <c r="B36" s="31">
        <f>SUM(B37:B39)</f>
        <v>398.15800000000002</v>
      </c>
      <c r="C36" s="45">
        <f>SUM(C37:C39)</f>
        <v>6.2081499999999998</v>
      </c>
    </row>
    <row r="37" spans="1:3" ht="15.75" thickBot="1">
      <c r="A37" s="12" t="s">
        <v>26</v>
      </c>
      <c r="B37" s="26">
        <v>44.869</v>
      </c>
      <c r="C37" s="48">
        <v>0.54174</v>
      </c>
    </row>
    <row r="38" spans="1:3" ht="15.75" thickBot="1">
      <c r="A38" s="12" t="s">
        <v>27</v>
      </c>
      <c r="B38" s="26">
        <v>68.804000000000002</v>
      </c>
      <c r="C38" s="48">
        <v>1.8418000000000001</v>
      </c>
    </row>
    <row r="39" spans="1:3" ht="15.75" thickBot="1">
      <c r="A39" s="12" t="s">
        <v>28</v>
      </c>
      <c r="B39" s="26">
        <v>284.48500000000001</v>
      </c>
      <c r="C39" s="48">
        <v>3.8246099999999998</v>
      </c>
    </row>
    <row r="40" spans="1:3" ht="15.75" thickBot="1">
      <c r="A40" s="14" t="s">
        <v>29</v>
      </c>
      <c r="B40" s="32">
        <f>SUM(B41:B46)</f>
        <v>2640.19</v>
      </c>
      <c r="C40" s="46">
        <f>SUM(C41:C46)</f>
        <v>27.74205666326845</v>
      </c>
    </row>
    <row r="41" spans="1:3" ht="15.75" thickBot="1">
      <c r="A41" s="13" t="s">
        <v>30</v>
      </c>
      <c r="B41" s="27">
        <v>1984.4</v>
      </c>
      <c r="C41" s="48">
        <f>B41/B8*C8</f>
        <v>20.851278598354632</v>
      </c>
    </row>
    <row r="42" spans="1:3" ht="26.25" thickBot="1">
      <c r="A42" s="12" t="s">
        <v>31</v>
      </c>
      <c r="B42" s="26">
        <v>53.14</v>
      </c>
      <c r="C42" s="48">
        <f>B42/B8*C8</f>
        <v>0.55837378790393322</v>
      </c>
    </row>
    <row r="43" spans="1:3" ht="15.75" thickBot="1">
      <c r="A43" s="12" t="s">
        <v>32</v>
      </c>
      <c r="B43" s="26">
        <v>7.27</v>
      </c>
      <c r="C43" s="48">
        <f>B43/B8*C8</f>
        <v>7.6390241589416527E-2</v>
      </c>
    </row>
    <row r="44" spans="1:3" ht="26.25" thickBot="1">
      <c r="A44" s="12" t="s">
        <v>33</v>
      </c>
      <c r="B44" s="26">
        <v>151.27000000000001</v>
      </c>
      <c r="C44" s="48">
        <f>B44/B8*C8</f>
        <v>1.5894844353825364</v>
      </c>
    </row>
    <row r="45" spans="1:3" ht="15.75" thickBot="1">
      <c r="A45" s="19" t="s">
        <v>34</v>
      </c>
      <c r="B45" s="26">
        <v>4.16</v>
      </c>
      <c r="C45" s="48">
        <f>B45/B8*C8</f>
        <v>4.3711610042912345E-2</v>
      </c>
    </row>
    <row r="46" spans="1:3" ht="15.75" thickBot="1">
      <c r="A46" s="13" t="s">
        <v>35</v>
      </c>
      <c r="B46" s="26">
        <v>439.95</v>
      </c>
      <c r="C46" s="48">
        <f>B46/B8*C8</f>
        <v>4.6228179899950206</v>
      </c>
    </row>
    <row r="47" spans="1:3" ht="15.75" thickBot="1">
      <c r="A47" s="14" t="s">
        <v>36</v>
      </c>
      <c r="B47" s="34">
        <f>B10+B16+B27+B36+B40</f>
        <v>8261.3909999999996</v>
      </c>
      <c r="C47" s="45">
        <f>C10+C16+C27+C36+C40</f>
        <v>83.241672544394135</v>
      </c>
    </row>
    <row r="48" spans="1:3" ht="30" thickBot="1">
      <c r="A48" s="42" t="s">
        <v>37</v>
      </c>
      <c r="B48" s="43">
        <f>B47/B8/12</f>
        <v>16.322085635031648</v>
      </c>
      <c r="C48" s="47">
        <f>C47/C8/12</f>
        <v>15.651638189003108</v>
      </c>
    </row>
    <row r="49" spans="1:3" ht="15.75" thickBot="1">
      <c r="A49" s="20" t="s">
        <v>45</v>
      </c>
      <c r="B49" s="35"/>
      <c r="C49" s="51">
        <v>21.713000000000001</v>
      </c>
    </row>
    <row r="50" spans="1:3" ht="15.75" thickBot="1">
      <c r="A50" s="13" t="s">
        <v>46</v>
      </c>
      <c r="B50" s="16">
        <v>8128.6980000000003</v>
      </c>
      <c r="C50" s="62">
        <v>94.507999999999996</v>
      </c>
    </row>
    <row r="51" spans="1:3" ht="15.75" thickBot="1">
      <c r="A51" s="12" t="s">
        <v>47</v>
      </c>
      <c r="B51" s="52"/>
      <c r="C51" s="62">
        <v>85.760649999999998</v>
      </c>
    </row>
    <row r="52" spans="1:3" ht="15.75" thickBot="1">
      <c r="A52" s="12" t="s">
        <v>48</v>
      </c>
      <c r="B52" s="53"/>
      <c r="C52" s="62">
        <f>C49+C50-C51</f>
        <v>30.460350000000005</v>
      </c>
    </row>
    <row r="53" spans="1:3" ht="15.75" thickBot="1">
      <c r="A53" s="13" t="s">
        <v>38</v>
      </c>
      <c r="B53" s="58">
        <f>B50/B8/12</f>
        <v>16.059923184523104</v>
      </c>
      <c r="C53" s="59">
        <f>C50/C8/12</f>
        <v>17.770006016847173</v>
      </c>
    </row>
    <row r="54" spans="1:3" ht="27">
      <c r="A54" s="56" t="s">
        <v>61</v>
      </c>
      <c r="B54" s="57"/>
      <c r="C54" s="40">
        <f>C53-C48</f>
        <v>2.1183678278440645</v>
      </c>
    </row>
    <row r="55" spans="1:3" ht="27">
      <c r="A55" s="56" t="s">
        <v>62</v>
      </c>
      <c r="B55" s="57"/>
      <c r="C55" s="40">
        <f>C54*C8*12</f>
        <v>11.266327455605872</v>
      </c>
    </row>
    <row r="56" spans="1:3" ht="27">
      <c r="A56" s="56" t="s">
        <v>63</v>
      </c>
      <c r="B56" s="57"/>
      <c r="C56" s="40">
        <f>C51-C47</f>
        <v>2.5189774556058637</v>
      </c>
    </row>
    <row r="57" spans="1:3" ht="15.75">
      <c r="A57" s="1" t="s">
        <v>39</v>
      </c>
      <c r="B57" s="21"/>
    </row>
    <row r="58" spans="1:3" ht="15.75">
      <c r="A58" s="22" t="s">
        <v>40</v>
      </c>
      <c r="B58" s="2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8"/>
  <sheetViews>
    <sheetView topLeftCell="A43" workbookViewId="0">
      <selection activeCell="A54" sqref="A54:C56"/>
    </sheetView>
  </sheetViews>
  <sheetFormatPr defaultRowHeight="15"/>
  <cols>
    <col min="1" max="1" width="42.85546875" customWidth="1"/>
    <col min="2" max="2" width="13" customWidth="1"/>
  </cols>
  <sheetData>
    <row r="2" spans="1:3">
      <c r="A2" s="85" t="s">
        <v>0</v>
      </c>
      <c r="B2" s="85"/>
    </row>
    <row r="3" spans="1:3">
      <c r="A3" s="85" t="s">
        <v>41</v>
      </c>
      <c r="B3" s="85"/>
    </row>
    <row r="4" spans="1:3">
      <c r="A4" s="85" t="s">
        <v>57</v>
      </c>
      <c r="B4" s="85"/>
    </row>
    <row r="5" spans="1:3">
      <c r="A5" s="86" t="s">
        <v>1</v>
      </c>
      <c r="B5" s="86"/>
    </row>
    <row r="6" spans="1:3" ht="47.25">
      <c r="A6" s="39" t="s">
        <v>2</v>
      </c>
      <c r="B6" s="38" t="s">
        <v>43</v>
      </c>
      <c r="C6" s="38" t="s">
        <v>3</v>
      </c>
    </row>
    <row r="7" spans="1:3" ht="19.5" thickBot="1">
      <c r="A7" s="41" t="s">
        <v>50</v>
      </c>
      <c r="B7" s="23"/>
      <c r="C7" s="37"/>
    </row>
    <row r="8" spans="1:3" ht="26.25" thickBot="1">
      <c r="A8" s="2" t="s">
        <v>4</v>
      </c>
      <c r="B8" s="24">
        <v>42.179000000000002</v>
      </c>
      <c r="C8" s="44">
        <v>0.39989999999999998</v>
      </c>
    </row>
    <row r="9" spans="1:3" ht="21.75" thickBot="1">
      <c r="A9" s="41" t="s">
        <v>5</v>
      </c>
      <c r="B9" s="23"/>
      <c r="C9" s="45"/>
    </row>
    <row r="10" spans="1:3" ht="26.25" thickBot="1">
      <c r="A10" s="3" t="s">
        <v>6</v>
      </c>
      <c r="B10" s="25">
        <f>SUM(B11:B15)</f>
        <v>1258.96</v>
      </c>
      <c r="C10" s="46">
        <f>SUM(C11:C15)</f>
        <v>10.324453021645841</v>
      </c>
    </row>
    <row r="11" spans="1:3" ht="26.25" thickBot="1">
      <c r="A11" s="4" t="s">
        <v>7</v>
      </c>
      <c r="B11" s="26">
        <v>582.78</v>
      </c>
      <c r="C11" s="48">
        <f>B11/B8*C8</f>
        <v>5.525349628962279</v>
      </c>
    </row>
    <row r="12" spans="1:3" ht="15.75" thickBot="1">
      <c r="A12" s="4" t="s">
        <v>8</v>
      </c>
      <c r="B12" s="27">
        <v>116.3</v>
      </c>
      <c r="C12" s="48">
        <f>B12/B8*C8</f>
        <v>1.1026427843239524</v>
      </c>
    </row>
    <row r="13" spans="1:3" ht="15.75" thickBot="1">
      <c r="A13" s="4" t="s">
        <v>52</v>
      </c>
      <c r="B13" s="27">
        <v>289</v>
      </c>
      <c r="C13" s="48">
        <f>B13/B8*C8</f>
        <v>2.7400151734275346</v>
      </c>
    </row>
    <row r="14" spans="1:3" ht="23.25" thickBot="1">
      <c r="A14" s="5" t="s">
        <v>44</v>
      </c>
      <c r="B14" s="26">
        <v>170</v>
      </c>
      <c r="C14" s="48">
        <v>0</v>
      </c>
    </row>
    <row r="15" spans="1:3" ht="15.75" thickBot="1">
      <c r="A15" s="6" t="s">
        <v>10</v>
      </c>
      <c r="B15" s="26">
        <v>100.88</v>
      </c>
      <c r="C15" s="48">
        <f>B15/B8*C8</f>
        <v>0.95644543493207512</v>
      </c>
    </row>
    <row r="16" spans="1:3" ht="26.25" thickBot="1">
      <c r="A16" s="7" t="s">
        <v>11</v>
      </c>
      <c r="B16" s="18">
        <f>SUM(B17:B26)</f>
        <v>2030.971</v>
      </c>
      <c r="C16" s="46">
        <f>SUM(C17:C26)</f>
        <v>20.45155933734797</v>
      </c>
    </row>
    <row r="17" spans="1:3" ht="39" thickBot="1">
      <c r="A17" s="4" t="s">
        <v>12</v>
      </c>
      <c r="B17" s="26">
        <v>747.64</v>
      </c>
      <c r="C17" s="48">
        <f>B17/B8*C8</f>
        <v>7.0883908105929478</v>
      </c>
    </row>
    <row r="18" spans="1:3" ht="15.75" thickBot="1">
      <c r="A18" s="8" t="s">
        <v>13</v>
      </c>
      <c r="B18" s="26">
        <v>172.51</v>
      </c>
      <c r="C18" s="48">
        <f>B18/B8*C8</f>
        <v>1.6355709950449273</v>
      </c>
    </row>
    <row r="19" spans="1:3" ht="16.5" thickBot="1">
      <c r="A19" s="9" t="s">
        <v>14</v>
      </c>
      <c r="B19" s="26">
        <v>110</v>
      </c>
      <c r="C19" s="48">
        <f>B19/B8*C8</f>
        <v>1.0429123497475046</v>
      </c>
    </row>
    <row r="20" spans="1:3" ht="15.75" thickBot="1">
      <c r="A20" s="8" t="s">
        <v>15</v>
      </c>
      <c r="B20" s="27">
        <v>339.7</v>
      </c>
      <c r="C20" s="48">
        <f>B20/B8*C8</f>
        <v>3.2207029564475209</v>
      </c>
    </row>
    <row r="21" spans="1:3" ht="15.75" thickBot="1">
      <c r="A21" s="10" t="s">
        <v>16</v>
      </c>
      <c r="B21" s="26">
        <v>365.911</v>
      </c>
      <c r="C21" s="48">
        <v>5.1385100000000001</v>
      </c>
    </row>
    <row r="22" spans="1:3" ht="15.75" thickBot="1">
      <c r="A22" s="11" t="s">
        <v>17</v>
      </c>
      <c r="B22" s="26">
        <v>36.83</v>
      </c>
      <c r="C22" s="48">
        <v>1.28</v>
      </c>
    </row>
    <row r="23" spans="1:3" ht="15.75" thickBot="1">
      <c r="A23" s="12" t="s">
        <v>18</v>
      </c>
      <c r="B23" s="26">
        <v>110.31</v>
      </c>
      <c r="C23" s="48">
        <v>0</v>
      </c>
    </row>
    <row r="24" spans="1:3" ht="26.25" thickBot="1">
      <c r="A24" s="12" t="s">
        <v>19</v>
      </c>
      <c r="B24" s="26">
        <v>16.8</v>
      </c>
      <c r="C24" s="48">
        <v>0</v>
      </c>
    </row>
    <row r="25" spans="1:3" ht="15.75" thickBot="1">
      <c r="A25" s="12" t="s">
        <v>49</v>
      </c>
      <c r="B25" s="26">
        <v>21</v>
      </c>
      <c r="C25" s="48">
        <v>0</v>
      </c>
    </row>
    <row r="26" spans="1:3" ht="15.75" thickBot="1">
      <c r="A26" s="13" t="s">
        <v>10</v>
      </c>
      <c r="B26" s="26">
        <v>110.27</v>
      </c>
      <c r="C26" s="48">
        <f>B26/B8*C8</f>
        <v>1.0454722255150666</v>
      </c>
    </row>
    <row r="27" spans="1:3" ht="39" thickBot="1">
      <c r="A27" s="14" t="s">
        <v>20</v>
      </c>
      <c r="B27" s="18">
        <f>SUM(B28:B35)</f>
        <v>1933.1119999999999</v>
      </c>
      <c r="C27" s="46">
        <f>SUM(C28:C35)</f>
        <v>17.513314215604918</v>
      </c>
    </row>
    <row r="28" spans="1:3" ht="26.25" thickBot="1">
      <c r="A28" s="15" t="s">
        <v>21</v>
      </c>
      <c r="B28" s="26">
        <v>273.58999999999997</v>
      </c>
      <c r="C28" s="48">
        <f>B28/B8*C8</f>
        <v>2.5939126342492704</v>
      </c>
    </row>
    <row r="29" spans="1:3" ht="15.75" thickBot="1">
      <c r="A29" s="15" t="s">
        <v>13</v>
      </c>
      <c r="B29" s="26">
        <v>55.18</v>
      </c>
      <c r="C29" s="48">
        <f>B29/B8*C8</f>
        <v>0.5231627587187937</v>
      </c>
    </row>
    <row r="30" spans="1:3" ht="15.75" thickBot="1">
      <c r="A30" s="15" t="s">
        <v>15</v>
      </c>
      <c r="B30" s="28">
        <v>72.3</v>
      </c>
      <c r="C30" s="48">
        <f>B30/B8*C8</f>
        <v>0.68547784442495074</v>
      </c>
    </row>
    <row r="31" spans="1:3" ht="15.75" thickBot="1">
      <c r="A31" s="15" t="s">
        <v>22</v>
      </c>
      <c r="B31" s="29">
        <v>85.655000000000001</v>
      </c>
      <c r="C31" s="48">
        <v>0</v>
      </c>
    </row>
    <row r="32" spans="1:3" ht="15.75" thickBot="1">
      <c r="A32" s="15" t="s">
        <v>23</v>
      </c>
      <c r="B32" s="26">
        <v>1409.98</v>
      </c>
      <c r="C32" s="48">
        <f>B32/B8*C8</f>
        <v>13.368050499063514</v>
      </c>
    </row>
    <row r="33" spans="1:3" ht="15.75" thickBot="1">
      <c r="A33" s="15" t="s">
        <v>24</v>
      </c>
      <c r="B33" s="27">
        <v>12.686999999999999</v>
      </c>
      <c r="C33" s="48">
        <f>B33/B8*C8</f>
        <v>0.12028571801133264</v>
      </c>
    </row>
    <row r="34" spans="1:3" ht="15.75" thickBot="1">
      <c r="A34" s="15" t="s">
        <v>51</v>
      </c>
      <c r="B34" s="26">
        <v>0.26</v>
      </c>
      <c r="C34" s="48">
        <v>0</v>
      </c>
    </row>
    <row r="35" spans="1:3" ht="15.75" thickBot="1">
      <c r="A35" s="13" t="s">
        <v>10</v>
      </c>
      <c r="B35" s="30">
        <v>23.46</v>
      </c>
      <c r="C35" s="48">
        <f>B35/B8*C8</f>
        <v>0.2224247611370587</v>
      </c>
    </row>
    <row r="36" spans="1:3" ht="15.75" thickBot="1">
      <c r="A36" s="17" t="s">
        <v>25</v>
      </c>
      <c r="B36" s="31">
        <f>SUM(B37:B39)</f>
        <v>398.15800000000002</v>
      </c>
      <c r="C36" s="45">
        <f>SUM(C37:C39)</f>
        <v>5.84544</v>
      </c>
    </row>
    <row r="37" spans="1:3" ht="15.75" thickBot="1">
      <c r="A37" s="12" t="s">
        <v>26</v>
      </c>
      <c r="B37" s="26">
        <v>44.869</v>
      </c>
      <c r="C37" s="48">
        <v>0.39444000000000001</v>
      </c>
    </row>
    <row r="38" spans="1:3" ht="15.75" thickBot="1">
      <c r="A38" s="12" t="s">
        <v>27</v>
      </c>
      <c r="B38" s="26">
        <v>68.804000000000002</v>
      </c>
      <c r="C38" s="48">
        <v>0</v>
      </c>
    </row>
    <row r="39" spans="1:3" ht="15.75" thickBot="1">
      <c r="A39" s="12" t="s">
        <v>28</v>
      </c>
      <c r="B39" s="26">
        <v>284.48500000000001</v>
      </c>
      <c r="C39" s="48">
        <v>5.4509999999999996</v>
      </c>
    </row>
    <row r="40" spans="1:3" ht="15.75" thickBot="1">
      <c r="A40" s="14" t="s">
        <v>29</v>
      </c>
      <c r="B40" s="32">
        <f>SUM(B41:B46)</f>
        <v>2640.19</v>
      </c>
      <c r="C40" s="46">
        <f>SUM(C41:C46)</f>
        <v>25.03169778799877</v>
      </c>
    </row>
    <row r="41" spans="1:3" ht="15.75" thickBot="1">
      <c r="A41" s="13" t="s">
        <v>30</v>
      </c>
      <c r="B41" s="27">
        <v>1984.4</v>
      </c>
      <c r="C41" s="48">
        <f>B41/B8*C8</f>
        <v>18.814138789444986</v>
      </c>
    </row>
    <row r="42" spans="1:3" ht="26.25" thickBot="1">
      <c r="A42" s="12" t="s">
        <v>31</v>
      </c>
      <c r="B42" s="26">
        <v>53.14</v>
      </c>
      <c r="C42" s="48">
        <f>B42/B8*C8</f>
        <v>0.50382147514165809</v>
      </c>
    </row>
    <row r="43" spans="1:3" ht="15.75" thickBot="1">
      <c r="A43" s="12" t="s">
        <v>32</v>
      </c>
      <c r="B43" s="26">
        <v>7.27</v>
      </c>
      <c r="C43" s="48">
        <f>B43/B8*C8</f>
        <v>6.8927025296948705E-2</v>
      </c>
    </row>
    <row r="44" spans="1:3" ht="26.25" thickBot="1">
      <c r="A44" s="12" t="s">
        <v>33</v>
      </c>
      <c r="B44" s="26">
        <v>151.27000000000001</v>
      </c>
      <c r="C44" s="48">
        <f>B44/B8*C8</f>
        <v>1.4341941013300457</v>
      </c>
    </row>
    <row r="45" spans="1:3" ht="24.75" thickBot="1">
      <c r="A45" s="19" t="s">
        <v>34</v>
      </c>
      <c r="B45" s="26">
        <v>4.16</v>
      </c>
      <c r="C45" s="48">
        <f>B45/B8*C8</f>
        <v>3.9441048863178355E-2</v>
      </c>
    </row>
    <row r="46" spans="1:3" ht="15.75" thickBot="1">
      <c r="A46" s="13" t="s">
        <v>35</v>
      </c>
      <c r="B46" s="26">
        <v>439.95</v>
      </c>
      <c r="C46" s="48">
        <f>B46/B8*C8</f>
        <v>4.1711753479219515</v>
      </c>
    </row>
    <row r="47" spans="1:3" ht="15.75" thickBot="1">
      <c r="A47" s="14" t="s">
        <v>36</v>
      </c>
      <c r="B47" s="34">
        <f>B10+B16+B27+B36+B40</f>
        <v>8261.3909999999996</v>
      </c>
      <c r="C47" s="45">
        <f>C10+C16+C27+C36+C40</f>
        <v>79.166464362597495</v>
      </c>
    </row>
    <row r="48" spans="1:3" ht="30" thickBot="1">
      <c r="A48" s="42" t="s">
        <v>37</v>
      </c>
      <c r="B48" s="43">
        <f>B47/B8/12</f>
        <v>16.322085635031648</v>
      </c>
      <c r="C48" s="47">
        <f>C47/C8/12</f>
        <v>16.497137693297805</v>
      </c>
    </row>
    <row r="49" spans="1:3" ht="15.75" thickBot="1">
      <c r="A49" s="20" t="s">
        <v>45</v>
      </c>
      <c r="B49" s="35"/>
      <c r="C49" s="51">
        <v>6.93553</v>
      </c>
    </row>
    <row r="50" spans="1:3" ht="15.75" thickBot="1">
      <c r="A50" s="13" t="s">
        <v>46</v>
      </c>
      <c r="B50" s="16">
        <v>8128.6980000000003</v>
      </c>
      <c r="C50" s="51">
        <v>44.628839999999997</v>
      </c>
    </row>
    <row r="51" spans="1:3" ht="15.75" thickBot="1">
      <c r="A51" s="12" t="s">
        <v>47</v>
      </c>
      <c r="B51" s="33"/>
      <c r="C51" s="51">
        <v>40.853529999999999</v>
      </c>
    </row>
    <row r="52" spans="1:3" ht="15.75" thickBot="1">
      <c r="A52" s="12" t="s">
        <v>48</v>
      </c>
      <c r="B52" s="33"/>
      <c r="C52" s="51">
        <f>C49+C50-C51</f>
        <v>10.710839999999997</v>
      </c>
    </row>
    <row r="53" spans="1:3" ht="15.75" thickBot="1">
      <c r="A53" s="13" t="s">
        <v>38</v>
      </c>
      <c r="B53" s="36">
        <f>B50/B8/12</f>
        <v>16.059923184523104</v>
      </c>
      <c r="C53" s="51">
        <f>C50/C8/12</f>
        <v>9.2999999999999989</v>
      </c>
    </row>
    <row r="54" spans="1:3" ht="27">
      <c r="A54" s="56" t="s">
        <v>61</v>
      </c>
      <c r="B54" s="57"/>
      <c r="C54" s="40">
        <f>C53-C48</f>
        <v>-7.1971376932978064</v>
      </c>
    </row>
    <row r="55" spans="1:3" ht="27">
      <c r="A55" s="56" t="s">
        <v>62</v>
      </c>
      <c r="B55" s="57"/>
      <c r="C55" s="40">
        <f>C54*C8*12</f>
        <v>-34.537624362597512</v>
      </c>
    </row>
    <row r="56" spans="1:3" ht="40.5">
      <c r="A56" s="56" t="s">
        <v>63</v>
      </c>
      <c r="B56" s="57"/>
      <c r="C56" s="40">
        <f>C51-C47</f>
        <v>-38.312934362597495</v>
      </c>
    </row>
    <row r="57" spans="1:3" ht="15.75">
      <c r="A57" s="1" t="s">
        <v>39</v>
      </c>
      <c r="B57" s="21"/>
    </row>
    <row r="58" spans="1:3" ht="15.75">
      <c r="A58" s="22" t="s">
        <v>40</v>
      </c>
      <c r="B58" s="21"/>
    </row>
  </sheetData>
  <mergeCells count="4">
    <mergeCell ref="A2:B2"/>
    <mergeCell ref="A3:B3"/>
    <mergeCell ref="A4:B4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topLeftCell="A43" workbookViewId="0">
      <selection activeCell="A53" sqref="A53:C55"/>
    </sheetView>
  </sheetViews>
  <sheetFormatPr defaultRowHeight="15"/>
  <cols>
    <col min="1" max="1" width="57.5703125" customWidth="1"/>
    <col min="2" max="2" width="10.140625" customWidth="1"/>
  </cols>
  <sheetData>
    <row r="1" spans="1:3">
      <c r="A1" s="85" t="s">
        <v>0</v>
      </c>
      <c r="B1" s="85"/>
    </row>
    <row r="2" spans="1:3">
      <c r="A2" s="85" t="s">
        <v>41</v>
      </c>
      <c r="B2" s="85"/>
    </row>
    <row r="3" spans="1:3">
      <c r="A3" s="85" t="s">
        <v>58</v>
      </c>
      <c r="B3" s="85"/>
    </row>
    <row r="4" spans="1:3">
      <c r="A4" s="86" t="s">
        <v>1</v>
      </c>
      <c r="B4" s="86"/>
    </row>
    <row r="5" spans="1:3" ht="63">
      <c r="A5" s="39" t="s">
        <v>2</v>
      </c>
      <c r="B5" s="38" t="s">
        <v>43</v>
      </c>
      <c r="C5" s="38" t="s">
        <v>3</v>
      </c>
    </row>
    <row r="6" spans="1:3" ht="19.5" thickBot="1">
      <c r="A6" s="41" t="s">
        <v>50</v>
      </c>
      <c r="B6" s="23"/>
      <c r="C6" s="37"/>
    </row>
    <row r="7" spans="1:3" ht="26.25" thickBot="1">
      <c r="A7" s="2" t="s">
        <v>4</v>
      </c>
      <c r="B7" s="24">
        <v>42.179000000000002</v>
      </c>
      <c r="C7" s="44">
        <v>0.32629999999999998</v>
      </c>
    </row>
    <row r="8" spans="1:3" ht="21.75" thickBot="1">
      <c r="A8" s="41" t="s">
        <v>5</v>
      </c>
      <c r="B8" s="23"/>
      <c r="C8" s="45"/>
    </row>
    <row r="9" spans="1:3" ht="15.75" thickBot="1">
      <c r="A9" s="3" t="s">
        <v>6</v>
      </c>
      <c r="B9" s="25">
        <f>SUM(B10:B14)</f>
        <v>1258.96</v>
      </c>
      <c r="C9" s="46">
        <f>SUM(C10:C14)</f>
        <v>10.433552312762274</v>
      </c>
    </row>
    <row r="10" spans="1:3" ht="26.25" thickBot="1">
      <c r="A10" s="4" t="s">
        <v>7</v>
      </c>
      <c r="B10" s="26">
        <v>582.78</v>
      </c>
      <c r="C10" s="48">
        <f>B10/B7*C7</f>
        <v>4.5084310675928769</v>
      </c>
    </row>
    <row r="11" spans="1:3" ht="15.75" thickBot="1">
      <c r="A11" s="4" t="s">
        <v>8</v>
      </c>
      <c r="B11" s="27">
        <v>116.3</v>
      </c>
      <c r="C11" s="48">
        <f>B11/B7*C7</f>
        <v>0.89970577775670335</v>
      </c>
    </row>
    <row r="12" spans="1:3" ht="15.75" thickBot="1">
      <c r="A12" s="4" t="s">
        <v>9</v>
      </c>
      <c r="B12" s="27">
        <v>289</v>
      </c>
      <c r="C12" s="48">
        <v>4.2450000000000001</v>
      </c>
    </row>
    <row r="13" spans="1:3" ht="15.75" thickBot="1">
      <c r="A13" s="5" t="s">
        <v>44</v>
      </c>
      <c r="B13" s="26">
        <v>170</v>
      </c>
      <c r="C13" s="48">
        <v>0</v>
      </c>
    </row>
    <row r="14" spans="1:3" ht="15.75" thickBot="1">
      <c r="A14" s="6" t="s">
        <v>10</v>
      </c>
      <c r="B14" s="26">
        <v>100.88</v>
      </c>
      <c r="C14" s="48">
        <f>B14/B7*C7</f>
        <v>0.78041546741269341</v>
      </c>
    </row>
    <row r="15" spans="1:3" ht="26.25" thickBot="1">
      <c r="A15" s="7" t="s">
        <v>11</v>
      </c>
      <c r="B15" s="18">
        <f>SUM(B16:B25)</f>
        <v>2030.971</v>
      </c>
      <c r="C15" s="46">
        <f>SUM(C16:C25)</f>
        <v>12.851802577586</v>
      </c>
    </row>
    <row r="16" spans="1:3" ht="26.25" thickBot="1">
      <c r="A16" s="4" t="s">
        <v>12</v>
      </c>
      <c r="B16" s="26">
        <v>747.64</v>
      </c>
      <c r="C16" s="48">
        <f>B16/B7*C7</f>
        <v>5.7838007539296798</v>
      </c>
    </row>
    <row r="17" spans="1:3" ht="15.75" thickBot="1">
      <c r="A17" s="8" t="s">
        <v>13</v>
      </c>
      <c r="B17" s="26">
        <v>172.51</v>
      </c>
      <c r="C17" s="48">
        <f>B17/B7*C7</f>
        <v>1.3345506768771187</v>
      </c>
    </row>
    <row r="18" spans="1:3" ht="19.5" customHeight="1" thickBot="1">
      <c r="A18" s="9" t="s">
        <v>14</v>
      </c>
      <c r="B18" s="26">
        <v>110</v>
      </c>
      <c r="C18" s="48">
        <f>B18/B7*C7</f>
        <v>0.85096849142938413</v>
      </c>
    </row>
    <row r="19" spans="1:3" ht="15.75" thickBot="1">
      <c r="A19" s="8" t="s">
        <v>15</v>
      </c>
      <c r="B19" s="27">
        <v>339.7</v>
      </c>
      <c r="C19" s="48">
        <f>B19/B7*C7</f>
        <v>2.6279454230778345</v>
      </c>
    </row>
    <row r="20" spans="1:3" ht="15.75" thickBot="1">
      <c r="A20" s="10" t="s">
        <v>16</v>
      </c>
      <c r="B20" s="26">
        <v>365.911</v>
      </c>
      <c r="C20" s="48">
        <v>1.11148</v>
      </c>
    </row>
    <row r="21" spans="1:3" ht="15.75" thickBot="1">
      <c r="A21" s="11" t="s">
        <v>17</v>
      </c>
      <c r="B21" s="26">
        <v>36.83</v>
      </c>
      <c r="C21" s="48">
        <v>0.28999999999999998</v>
      </c>
    </row>
    <row r="22" spans="1:3" ht="15.75" thickBot="1">
      <c r="A22" s="12" t="s">
        <v>18</v>
      </c>
      <c r="B22" s="26">
        <v>110.31</v>
      </c>
      <c r="C22" s="48">
        <v>0</v>
      </c>
    </row>
    <row r="23" spans="1:3" ht="26.25" thickBot="1">
      <c r="A23" s="12" t="s">
        <v>19</v>
      </c>
      <c r="B23" s="26">
        <v>16.8</v>
      </c>
      <c r="C23" s="48">
        <v>0</v>
      </c>
    </row>
    <row r="24" spans="1:3" ht="15.75" thickBot="1">
      <c r="A24" s="12" t="s">
        <v>49</v>
      </c>
      <c r="B24" s="26">
        <v>21</v>
      </c>
      <c r="C24" s="48">
        <v>0</v>
      </c>
    </row>
    <row r="25" spans="1:3" ht="15.75" thickBot="1">
      <c r="A25" s="13" t="s">
        <v>10</v>
      </c>
      <c r="B25" s="26">
        <v>110.27</v>
      </c>
      <c r="C25" s="48">
        <f>B25/B7*C7</f>
        <v>0.8530572322719836</v>
      </c>
    </row>
    <row r="26" spans="1:3" ht="26.25" thickBot="1">
      <c r="A26" s="14" t="s">
        <v>20</v>
      </c>
      <c r="B26" s="18">
        <f>SUM(B27:B34)</f>
        <v>1933.1119999999999</v>
      </c>
      <c r="C26" s="46">
        <f>SUM(C27:C34)</f>
        <v>14.29005858602622</v>
      </c>
    </row>
    <row r="27" spans="1:3" ht="26.25" thickBot="1">
      <c r="A27" s="15" t="s">
        <v>21</v>
      </c>
      <c r="B27" s="26">
        <v>273.58999999999997</v>
      </c>
      <c r="C27" s="48">
        <f>B27/B7*C7</f>
        <v>2.1165133597287746</v>
      </c>
    </row>
    <row r="28" spans="1:3" ht="15.75" thickBot="1">
      <c r="A28" s="15" t="s">
        <v>13</v>
      </c>
      <c r="B28" s="26">
        <v>55.18</v>
      </c>
      <c r="C28" s="48">
        <f>B28/B7*C7</f>
        <v>0.42687673960975842</v>
      </c>
    </row>
    <row r="29" spans="1:3" ht="15.75" thickBot="1">
      <c r="A29" s="15" t="s">
        <v>15</v>
      </c>
      <c r="B29" s="28">
        <v>72.3</v>
      </c>
      <c r="C29" s="48">
        <f>B29/B7*C7</f>
        <v>0.55931838118494981</v>
      </c>
    </row>
    <row r="30" spans="1:3" ht="15.75" thickBot="1">
      <c r="A30" s="15" t="s">
        <v>22</v>
      </c>
      <c r="B30" s="29">
        <v>85.655000000000001</v>
      </c>
      <c r="C30" s="48">
        <v>0</v>
      </c>
    </row>
    <row r="31" spans="1:3" ht="15.75" thickBot="1">
      <c r="A31" s="15" t="s">
        <v>23</v>
      </c>
      <c r="B31" s="26">
        <v>1409.98</v>
      </c>
      <c r="C31" s="48">
        <f>B31/B7*C7</f>
        <v>10.907714123141847</v>
      </c>
    </row>
    <row r="32" spans="1:3" ht="15.75" thickBot="1">
      <c r="A32" s="15" t="s">
        <v>24</v>
      </c>
      <c r="B32" s="27">
        <v>12.686999999999999</v>
      </c>
      <c r="C32" s="48">
        <f>B32/B7*C7</f>
        <v>9.8147611370587251E-2</v>
      </c>
    </row>
    <row r="33" spans="1:3" ht="15.75" thickBot="1">
      <c r="A33" s="15" t="s">
        <v>51</v>
      </c>
      <c r="B33" s="26">
        <v>0.26</v>
      </c>
      <c r="C33" s="48">
        <v>0</v>
      </c>
    </row>
    <row r="34" spans="1:3" ht="15.75" thickBot="1">
      <c r="A34" s="13" t="s">
        <v>10</v>
      </c>
      <c r="B34" s="30">
        <v>23.46</v>
      </c>
      <c r="C34" s="48">
        <f>B34/B7*C7</f>
        <v>0.18148837099030321</v>
      </c>
    </row>
    <row r="35" spans="1:3" ht="15.75" thickBot="1">
      <c r="A35" s="17" t="s">
        <v>25</v>
      </c>
      <c r="B35" s="31">
        <f>SUM(B36:B38)</f>
        <v>398.15800000000002</v>
      </c>
      <c r="C35" s="46">
        <f>SUM(C36:C38)</f>
        <v>4.5184699999999998</v>
      </c>
    </row>
    <row r="36" spans="1:3" ht="15.75" thickBot="1">
      <c r="A36" s="12" t="s">
        <v>26</v>
      </c>
      <c r="B36" s="26">
        <v>44.869</v>
      </c>
      <c r="C36" s="48">
        <v>0.2898</v>
      </c>
    </row>
    <row r="37" spans="1:3" ht="15.75" thickBot="1">
      <c r="A37" s="12" t="s">
        <v>27</v>
      </c>
      <c r="B37" s="26">
        <v>68.804000000000002</v>
      </c>
      <c r="C37" s="48">
        <v>0</v>
      </c>
    </row>
    <row r="38" spans="1:3" ht="15.75" thickBot="1">
      <c r="A38" s="12" t="s">
        <v>28</v>
      </c>
      <c r="B38" s="26">
        <v>284.48500000000001</v>
      </c>
      <c r="C38" s="48">
        <v>4.2286700000000002</v>
      </c>
    </row>
    <row r="39" spans="1:3" ht="15.75" thickBot="1">
      <c r="A39" s="14" t="s">
        <v>29</v>
      </c>
      <c r="B39" s="32">
        <f>SUM(B40:B45)</f>
        <v>2640.19</v>
      </c>
      <c r="C39" s="46">
        <f>SUM(C40:C45)</f>
        <v>20.424713648972237</v>
      </c>
    </row>
    <row r="40" spans="1:3" ht="15.75" thickBot="1">
      <c r="A40" s="13" t="s">
        <v>30</v>
      </c>
      <c r="B40" s="27">
        <v>1984.4</v>
      </c>
      <c r="C40" s="48">
        <f>B40/B7*C7</f>
        <v>15.351471585386092</v>
      </c>
    </row>
    <row r="41" spans="1:3" ht="15.75" thickBot="1">
      <c r="A41" s="12" t="s">
        <v>31</v>
      </c>
      <c r="B41" s="26">
        <v>53.14</v>
      </c>
      <c r="C41" s="48">
        <f>B41/B7*C7</f>
        <v>0.41109514213234072</v>
      </c>
    </row>
    <row r="42" spans="1:3" ht="15.75" thickBot="1">
      <c r="A42" s="12" t="s">
        <v>32</v>
      </c>
      <c r="B42" s="26">
        <v>7.27</v>
      </c>
      <c r="C42" s="48">
        <f>B42/B7*C7</f>
        <v>5.6241281206287477E-2</v>
      </c>
    </row>
    <row r="43" spans="1:3" ht="26.25" thickBot="1">
      <c r="A43" s="12" t="s">
        <v>33</v>
      </c>
      <c r="B43" s="26">
        <v>151.27000000000001</v>
      </c>
      <c r="C43" s="48">
        <f>B43/B7*C7</f>
        <v>1.1702363972592997</v>
      </c>
    </row>
    <row r="44" spans="1:3" ht="15.75" thickBot="1">
      <c r="A44" s="19" t="s">
        <v>34</v>
      </c>
      <c r="B44" s="26">
        <v>4.16</v>
      </c>
      <c r="C44" s="48">
        <f>B44/B7*C7</f>
        <v>3.2182081130420349E-2</v>
      </c>
    </row>
    <row r="45" spans="1:3" ht="15.75" thickBot="1">
      <c r="A45" s="13" t="s">
        <v>35</v>
      </c>
      <c r="B45" s="26">
        <v>439.95</v>
      </c>
      <c r="C45" s="48">
        <f>B45/B7*C7</f>
        <v>3.4034871618577962</v>
      </c>
    </row>
    <row r="46" spans="1:3" ht="15.75" thickBot="1">
      <c r="A46" s="14" t="s">
        <v>36</v>
      </c>
      <c r="B46" s="34">
        <f>B9+B15+B26+B35+B39</f>
        <v>8261.3909999999996</v>
      </c>
      <c r="C46" s="45">
        <f>C9+C15+C26+C35+C39</f>
        <v>62.51859712534673</v>
      </c>
    </row>
    <row r="47" spans="1:3" ht="30" thickBot="1">
      <c r="A47" s="42" t="s">
        <v>37</v>
      </c>
      <c r="B47" s="43">
        <f>B46/B7/12</f>
        <v>16.322085635031648</v>
      </c>
      <c r="C47" s="47">
        <f>C46/C7/12</f>
        <v>15.966543345935932</v>
      </c>
    </row>
    <row r="48" spans="1:3" ht="15.75" thickBot="1">
      <c r="A48" s="20" t="s">
        <v>45</v>
      </c>
      <c r="B48" s="35"/>
      <c r="C48" s="61">
        <v>51.130879999999998</v>
      </c>
    </row>
    <row r="49" spans="1:3" ht="15.75" thickBot="1">
      <c r="A49" s="13" t="s">
        <v>46</v>
      </c>
      <c r="B49" s="16">
        <v>8128.6980000000003</v>
      </c>
      <c r="C49" s="61">
        <v>35.295000000000002</v>
      </c>
    </row>
    <row r="50" spans="1:3" ht="15.75" thickBot="1">
      <c r="A50" s="12" t="s">
        <v>47</v>
      </c>
      <c r="B50" s="33"/>
      <c r="C50" s="61">
        <v>14.298999999999999</v>
      </c>
    </row>
    <row r="51" spans="1:3" ht="15.75" thickBot="1">
      <c r="A51" s="12" t="s">
        <v>48</v>
      </c>
      <c r="B51" s="33"/>
      <c r="C51" s="61">
        <f>C48+C49-C50</f>
        <v>72.12688</v>
      </c>
    </row>
    <row r="52" spans="1:3" ht="15.75" thickBot="1">
      <c r="A52" s="13" t="s">
        <v>38</v>
      </c>
      <c r="B52" s="60">
        <f>B49/B7/12</f>
        <v>16.059923184523104</v>
      </c>
      <c r="C52" s="51">
        <f>C49/C7/12</f>
        <v>9.0139442231075702</v>
      </c>
    </row>
    <row r="53" spans="1:3" ht="27">
      <c r="A53" s="56" t="s">
        <v>61</v>
      </c>
      <c r="B53" s="57"/>
      <c r="C53" s="40">
        <f>C52-C47</f>
        <v>-6.9525991228283619</v>
      </c>
    </row>
    <row r="54" spans="1:3" ht="27">
      <c r="A54" s="56" t="s">
        <v>62</v>
      </c>
      <c r="B54" s="57"/>
      <c r="C54" s="40">
        <f>C53*C7*12</f>
        <v>-27.223597125346732</v>
      </c>
    </row>
    <row r="55" spans="1:3" ht="27">
      <c r="A55" s="56" t="s">
        <v>63</v>
      </c>
      <c r="B55" s="57"/>
      <c r="C55" s="40">
        <f>C50-C46</f>
        <v>-48.219597125346731</v>
      </c>
    </row>
    <row r="56" spans="1:3" ht="15.75">
      <c r="A56" s="1" t="s">
        <v>39</v>
      </c>
      <c r="B56" s="21"/>
    </row>
    <row r="57" spans="1:3" ht="15.75">
      <c r="A57" s="22" t="s">
        <v>40</v>
      </c>
      <c r="B57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7"/>
  <sheetViews>
    <sheetView topLeftCell="A40" workbookViewId="0">
      <selection activeCell="A53" sqref="A53:C55"/>
    </sheetView>
  </sheetViews>
  <sheetFormatPr defaultRowHeight="15"/>
  <cols>
    <col min="1" max="1" width="57" customWidth="1"/>
  </cols>
  <sheetData>
    <row r="1" spans="1:3">
      <c r="A1" s="85" t="s">
        <v>0</v>
      </c>
      <c r="B1" s="85"/>
    </row>
    <row r="2" spans="1:3">
      <c r="A2" s="85" t="s">
        <v>41</v>
      </c>
      <c r="B2" s="85"/>
    </row>
    <row r="3" spans="1:3">
      <c r="A3" s="85" t="s">
        <v>59</v>
      </c>
      <c r="B3" s="85"/>
    </row>
    <row r="4" spans="1:3">
      <c r="A4" s="86" t="s">
        <v>1</v>
      </c>
      <c r="B4" s="86"/>
    </row>
    <row r="5" spans="1:3" ht="78.75">
      <c r="A5" s="39" t="s">
        <v>2</v>
      </c>
      <c r="B5" s="38" t="s">
        <v>43</v>
      </c>
      <c r="C5" s="38" t="s">
        <v>3</v>
      </c>
    </row>
    <row r="6" spans="1:3" ht="19.5" thickBot="1">
      <c r="A6" s="41" t="s">
        <v>50</v>
      </c>
      <c r="B6" s="23"/>
      <c r="C6" s="37"/>
    </row>
    <row r="7" spans="1:3" ht="26.25" thickBot="1">
      <c r="A7" s="2" t="s">
        <v>4</v>
      </c>
      <c r="B7" s="24">
        <v>42.179000000000002</v>
      </c>
      <c r="C7" s="44">
        <v>0.32500000000000001</v>
      </c>
    </row>
    <row r="8" spans="1:3" ht="21.75" thickBot="1">
      <c r="A8" s="41" t="s">
        <v>5</v>
      </c>
      <c r="B8" s="23"/>
      <c r="C8" s="45"/>
    </row>
    <row r="9" spans="1:3" ht="15.75" thickBot="1">
      <c r="A9" s="3" t="s">
        <v>6</v>
      </c>
      <c r="B9" s="25">
        <f>SUM(B10:B14)</f>
        <v>1258.96</v>
      </c>
      <c r="C9" s="46">
        <f>SUM(C10:C14)</f>
        <v>8.3907157590270032</v>
      </c>
    </row>
    <row r="10" spans="1:3" ht="26.25" thickBot="1">
      <c r="A10" s="4" t="s">
        <v>7</v>
      </c>
      <c r="B10" s="26">
        <v>582.78</v>
      </c>
      <c r="C10" s="48">
        <f>B10/B7*C7</f>
        <v>4.4904691908295593</v>
      </c>
    </row>
    <row r="11" spans="1:3" ht="15.75" thickBot="1">
      <c r="A11" s="4" t="s">
        <v>8</v>
      </c>
      <c r="B11" s="27">
        <v>116.3</v>
      </c>
      <c r="C11" s="48">
        <f>B11/B7*C7</f>
        <v>0.89612129258635809</v>
      </c>
    </row>
    <row r="12" spans="1:3" ht="15.75" thickBot="1">
      <c r="A12" s="4" t="s">
        <v>9</v>
      </c>
      <c r="B12" s="27">
        <v>289</v>
      </c>
      <c r="C12" s="48">
        <f>B12/B7*C7</f>
        <v>2.2268190331681641</v>
      </c>
    </row>
    <row r="13" spans="1:3" ht="15.75" thickBot="1">
      <c r="A13" s="5" t="s">
        <v>44</v>
      </c>
      <c r="B13" s="26">
        <v>170</v>
      </c>
      <c r="C13" s="48">
        <v>0</v>
      </c>
    </row>
    <row r="14" spans="1:3" ht="15.75" thickBot="1">
      <c r="A14" s="6" t="s">
        <v>10</v>
      </c>
      <c r="B14" s="26">
        <v>100.88</v>
      </c>
      <c r="C14" s="48">
        <f>B14/B7*C7</f>
        <v>0.77730624244292179</v>
      </c>
    </row>
    <row r="15" spans="1:3" ht="26.25" thickBot="1">
      <c r="A15" s="7" t="s">
        <v>11</v>
      </c>
      <c r="B15" s="18">
        <f>SUM(B16:B25)</f>
        <v>2030.971</v>
      </c>
      <c r="C15" s="46">
        <f>SUM(C16:C25)</f>
        <v>16.435703762535859</v>
      </c>
    </row>
    <row r="16" spans="1:3" ht="26.25" thickBot="1">
      <c r="A16" s="4" t="s">
        <v>12</v>
      </c>
      <c r="B16" s="26">
        <v>747.64</v>
      </c>
      <c r="C16" s="48">
        <f>B16/B7*C7</f>
        <v>5.7607577230375302</v>
      </c>
    </row>
    <row r="17" spans="1:3" ht="15.75" thickBot="1">
      <c r="A17" s="8" t="s">
        <v>13</v>
      </c>
      <c r="B17" s="26">
        <v>172.51</v>
      </c>
      <c r="C17" s="48">
        <f>B17/B7*C7</f>
        <v>1.3292337419094811</v>
      </c>
    </row>
    <row r="18" spans="1:3" ht="16.5" thickBot="1">
      <c r="A18" s="9" t="s">
        <v>14</v>
      </c>
      <c r="B18" s="26">
        <v>110</v>
      </c>
      <c r="C18" s="48">
        <f>B18/B7*C7</f>
        <v>0.84757817871452612</v>
      </c>
    </row>
    <row r="19" spans="1:3" ht="15.75" thickBot="1">
      <c r="A19" s="8" t="s">
        <v>15</v>
      </c>
      <c r="B19" s="27">
        <v>339.7</v>
      </c>
      <c r="C19" s="48">
        <f>B19/B7*C7</f>
        <v>2.6174755209938594</v>
      </c>
    </row>
    <row r="20" spans="1:3" ht="15.75" thickBot="1">
      <c r="A20" s="10" t="s">
        <v>16</v>
      </c>
      <c r="B20" s="26">
        <v>365.911</v>
      </c>
      <c r="C20" s="48">
        <v>4.0209999999999999</v>
      </c>
    </row>
    <row r="21" spans="1:3" ht="15.75" thickBot="1">
      <c r="A21" s="11" t="s">
        <v>17</v>
      </c>
      <c r="B21" s="26">
        <v>36.83</v>
      </c>
      <c r="C21" s="48">
        <v>1.01</v>
      </c>
    </row>
    <row r="22" spans="1:3" ht="15.75" thickBot="1">
      <c r="A22" s="12" t="s">
        <v>18</v>
      </c>
      <c r="B22" s="26">
        <v>110.31</v>
      </c>
      <c r="C22" s="48">
        <v>0</v>
      </c>
    </row>
    <row r="23" spans="1:3" ht="26.25" thickBot="1">
      <c r="A23" s="12" t="s">
        <v>19</v>
      </c>
      <c r="B23" s="26">
        <v>16.8</v>
      </c>
      <c r="C23" s="48">
        <v>0</v>
      </c>
    </row>
    <row r="24" spans="1:3" ht="15.75" thickBot="1">
      <c r="A24" s="12" t="s">
        <v>49</v>
      </c>
      <c r="B24" s="26">
        <v>21</v>
      </c>
      <c r="C24" s="48">
        <v>0</v>
      </c>
    </row>
    <row r="25" spans="1:3" ht="15.75" thickBot="1">
      <c r="A25" s="13" t="s">
        <v>10</v>
      </c>
      <c r="B25" s="26">
        <v>110.27</v>
      </c>
      <c r="C25" s="48">
        <f>B25/B7*C7</f>
        <v>0.84965859788046183</v>
      </c>
    </row>
    <row r="26" spans="1:3" ht="26.25" thickBot="1">
      <c r="A26" s="14" t="s">
        <v>20</v>
      </c>
      <c r="B26" s="18">
        <f>SUM(B27:B34)</f>
        <v>1933.1119999999999</v>
      </c>
      <c r="C26" s="46">
        <f>SUM(C27:C34)</f>
        <v>14.233126081699423</v>
      </c>
    </row>
    <row r="27" spans="1:3" ht="26.25" thickBot="1">
      <c r="A27" s="15" t="s">
        <v>21</v>
      </c>
      <c r="B27" s="26">
        <v>273.58999999999997</v>
      </c>
      <c r="C27" s="48">
        <f>B27/B7*C7</f>
        <v>2.1080810355864288</v>
      </c>
    </row>
    <row r="28" spans="1:3" ht="15.75" thickBot="1">
      <c r="A28" s="15" t="s">
        <v>13</v>
      </c>
      <c r="B28" s="26">
        <v>55.18</v>
      </c>
      <c r="C28" s="48">
        <f>B28/B7*C7</f>
        <v>0.4251760354678869</v>
      </c>
    </row>
    <row r="29" spans="1:3" ht="15.75" thickBot="1">
      <c r="A29" s="15" t="s">
        <v>15</v>
      </c>
      <c r="B29" s="28">
        <v>72.3</v>
      </c>
      <c r="C29" s="48">
        <f>B29/B7*C7</f>
        <v>0.55709002110054762</v>
      </c>
    </row>
    <row r="30" spans="1:3" ht="15.75" thickBot="1">
      <c r="A30" s="15" t="s">
        <v>22</v>
      </c>
      <c r="B30" s="29">
        <v>85.655000000000001</v>
      </c>
      <c r="C30" s="48">
        <v>0</v>
      </c>
    </row>
    <row r="31" spans="1:3" ht="15.75" thickBot="1">
      <c r="A31" s="15" t="s">
        <v>23</v>
      </c>
      <c r="B31" s="26">
        <v>1409.98</v>
      </c>
      <c r="C31" s="48">
        <f>B31/B7*C7</f>
        <v>10.864257094762797</v>
      </c>
    </row>
    <row r="32" spans="1:3" ht="15.75" thickBot="1">
      <c r="A32" s="15" t="s">
        <v>24</v>
      </c>
      <c r="B32" s="27">
        <v>12.686999999999999</v>
      </c>
      <c r="C32" s="48">
        <f>B32/B7*C7</f>
        <v>9.7756585030465401E-2</v>
      </c>
    </row>
    <row r="33" spans="1:3" ht="15.75" thickBot="1">
      <c r="A33" s="15" t="s">
        <v>51</v>
      </c>
      <c r="B33" s="26">
        <v>0.26</v>
      </c>
      <c r="C33" s="48">
        <v>0</v>
      </c>
    </row>
    <row r="34" spans="1:3" ht="15.75" thickBot="1">
      <c r="A34" s="13" t="s">
        <v>10</v>
      </c>
      <c r="B34" s="30">
        <v>23.46</v>
      </c>
      <c r="C34" s="48">
        <f>B34/B7*C7</f>
        <v>0.18076530975129804</v>
      </c>
    </row>
    <row r="35" spans="1:3" ht="15.75" thickBot="1">
      <c r="A35" s="17" t="s">
        <v>25</v>
      </c>
      <c r="B35" s="31">
        <f>SUM(B36:B38)</f>
        <v>398.15800000000002</v>
      </c>
      <c r="C35" s="45">
        <f>SUM(C36:C38)</f>
        <v>2.05152</v>
      </c>
    </row>
    <row r="36" spans="1:3" ht="15.75" thickBot="1">
      <c r="A36" s="12" t="s">
        <v>26</v>
      </c>
      <c r="B36" s="26">
        <v>44.869</v>
      </c>
      <c r="C36" s="48">
        <v>0.33</v>
      </c>
    </row>
    <row r="37" spans="1:3" ht="15.75" thickBot="1">
      <c r="A37" s="12" t="s">
        <v>27</v>
      </c>
      <c r="B37" s="26">
        <v>68.804000000000002</v>
      </c>
      <c r="C37" s="48">
        <v>0</v>
      </c>
    </row>
    <row r="38" spans="1:3" ht="15.75" thickBot="1">
      <c r="A38" s="12" t="s">
        <v>28</v>
      </c>
      <c r="B38" s="26">
        <v>284.48500000000001</v>
      </c>
      <c r="C38" s="48">
        <v>1.7215199999999999</v>
      </c>
    </row>
    <row r="39" spans="1:3" ht="15.75" thickBot="1">
      <c r="A39" s="14" t="s">
        <v>29</v>
      </c>
      <c r="B39" s="32">
        <f>SUM(B40:B45)</f>
        <v>2640.19</v>
      </c>
      <c r="C39" s="46">
        <f>SUM(C40:C45)</f>
        <v>20.343340287820954</v>
      </c>
    </row>
    <row r="40" spans="1:3" ht="15.75" thickBot="1">
      <c r="A40" s="13" t="s">
        <v>30</v>
      </c>
      <c r="B40" s="27">
        <v>1984.4</v>
      </c>
      <c r="C40" s="48">
        <f>B40/B7*C7</f>
        <v>15.290310344010054</v>
      </c>
    </row>
    <row r="41" spans="1:3" ht="15.75" thickBot="1">
      <c r="A41" s="12" t="s">
        <v>31</v>
      </c>
      <c r="B41" s="26">
        <v>53.14</v>
      </c>
      <c r="C41" s="48">
        <f>B41/B7*C7</f>
        <v>0.40945731288081749</v>
      </c>
    </row>
    <row r="42" spans="1:3" ht="15.75" thickBot="1">
      <c r="A42" s="12" t="s">
        <v>32</v>
      </c>
      <c r="B42" s="26">
        <v>7.27</v>
      </c>
      <c r="C42" s="48">
        <f>B42/B7*C7</f>
        <v>5.6017212356860045E-2</v>
      </c>
    </row>
    <row r="43" spans="1:3" ht="26.25" thickBot="1">
      <c r="A43" s="12" t="s">
        <v>33</v>
      </c>
      <c r="B43" s="26">
        <v>151.27000000000001</v>
      </c>
      <c r="C43" s="48">
        <f>B43/B7*C7</f>
        <v>1.1655741008558762</v>
      </c>
    </row>
    <row r="44" spans="1:3" ht="15.75" thickBot="1">
      <c r="A44" s="19" t="s">
        <v>34</v>
      </c>
      <c r="B44" s="26">
        <v>4.16</v>
      </c>
      <c r="C44" s="48">
        <f>B44/B7*C7</f>
        <v>3.2053865667749357E-2</v>
      </c>
    </row>
    <row r="45" spans="1:3" ht="15.75" thickBot="1">
      <c r="A45" s="13" t="s">
        <v>35</v>
      </c>
      <c r="B45" s="26">
        <v>439.95</v>
      </c>
      <c r="C45" s="48">
        <f>B45/B7*C7</f>
        <v>3.3899274520495983</v>
      </c>
    </row>
    <row r="46" spans="1:3" ht="15.75" thickBot="1">
      <c r="A46" s="14" t="s">
        <v>36</v>
      </c>
      <c r="B46" s="34">
        <f>B9+B15+B26+B35+B39</f>
        <v>8261.3909999999996</v>
      </c>
      <c r="C46" s="45">
        <f>C9+C15+C26+C35+C39</f>
        <v>61.45440589108324</v>
      </c>
    </row>
    <row r="47" spans="1:3" ht="30" thickBot="1">
      <c r="A47" s="42" t="s">
        <v>37</v>
      </c>
      <c r="B47" s="43">
        <f>B46/B7/12</f>
        <v>16.322085635031648</v>
      </c>
      <c r="C47" s="47">
        <f>C46/C7/12</f>
        <v>15.757539972072626</v>
      </c>
    </row>
    <row r="48" spans="1:3" ht="15.75" thickBot="1">
      <c r="A48" s="20" t="s">
        <v>45</v>
      </c>
      <c r="B48" s="35"/>
      <c r="C48" s="61">
        <v>8.49254</v>
      </c>
    </row>
    <row r="49" spans="1:3" ht="15.75" thickBot="1">
      <c r="A49" s="13" t="s">
        <v>46</v>
      </c>
      <c r="B49" s="16">
        <v>8128.6980000000003</v>
      </c>
      <c r="C49" s="61">
        <v>36.308999999999997</v>
      </c>
    </row>
    <row r="50" spans="1:3" ht="15.75" thickBot="1">
      <c r="A50" s="12" t="s">
        <v>47</v>
      </c>
      <c r="B50" s="33"/>
      <c r="C50" s="61">
        <v>32.023589999999999</v>
      </c>
    </row>
    <row r="51" spans="1:3" ht="15.75" thickBot="1">
      <c r="A51" s="12" t="s">
        <v>48</v>
      </c>
      <c r="B51" s="33"/>
      <c r="C51" s="61">
        <f>C48+C49-C50</f>
        <v>12.777949999999997</v>
      </c>
    </row>
    <row r="52" spans="1:3" ht="15.75" thickBot="1">
      <c r="A52" s="13" t="s">
        <v>38</v>
      </c>
      <c r="B52" s="60">
        <f>B49/B7/12</f>
        <v>16.059923184523104</v>
      </c>
      <c r="C52" s="51">
        <f>C49/C7/12</f>
        <v>9.3099999999999987</v>
      </c>
    </row>
    <row r="53" spans="1:3" ht="27">
      <c r="A53" s="56" t="s">
        <v>61</v>
      </c>
      <c r="B53" s="57"/>
      <c r="C53" s="40">
        <f>C52-C47</f>
        <v>-6.4475399720726276</v>
      </c>
    </row>
    <row r="54" spans="1:3" ht="27">
      <c r="A54" s="56" t="s">
        <v>62</v>
      </c>
      <c r="B54" s="57"/>
      <c r="C54" s="40">
        <f>C53*C7*12</f>
        <v>-25.14540589108325</v>
      </c>
    </row>
    <row r="55" spans="1:3" ht="27">
      <c r="A55" s="56" t="s">
        <v>63</v>
      </c>
      <c r="B55" s="57"/>
      <c r="C55" s="40">
        <f>C50-C46</f>
        <v>-29.430815891083242</v>
      </c>
    </row>
    <row r="56" spans="1:3" ht="15.75">
      <c r="A56" s="1" t="s">
        <v>39</v>
      </c>
      <c r="B56" s="21"/>
    </row>
    <row r="57" spans="1:3" ht="15.75">
      <c r="A57" s="22" t="s">
        <v>40</v>
      </c>
      <c r="B57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7"/>
  <sheetViews>
    <sheetView topLeftCell="A7" workbookViewId="0">
      <selection activeCell="A25" sqref="A25"/>
    </sheetView>
  </sheetViews>
  <sheetFormatPr defaultRowHeight="15"/>
  <cols>
    <col min="1" max="1" width="54.5703125" customWidth="1"/>
    <col min="2" max="2" width="13.85546875" customWidth="1"/>
  </cols>
  <sheetData>
    <row r="1" spans="1:3">
      <c r="A1" s="85" t="s">
        <v>0</v>
      </c>
      <c r="B1" s="85"/>
    </row>
    <row r="2" spans="1:3">
      <c r="A2" s="85" t="s">
        <v>41</v>
      </c>
      <c r="B2" s="85"/>
    </row>
    <row r="3" spans="1:3">
      <c r="A3" s="85" t="s">
        <v>60</v>
      </c>
      <c r="B3" s="85"/>
    </row>
    <row r="4" spans="1:3">
      <c r="A4" s="86" t="s">
        <v>1</v>
      </c>
      <c r="B4" s="86"/>
    </row>
    <row r="5" spans="1:3" ht="47.25">
      <c r="A5" s="39" t="s">
        <v>2</v>
      </c>
      <c r="B5" s="38" t="s">
        <v>43</v>
      </c>
      <c r="C5" s="38" t="s">
        <v>3</v>
      </c>
    </row>
    <row r="6" spans="1:3" ht="19.5" thickBot="1">
      <c r="A6" s="41" t="s">
        <v>50</v>
      </c>
      <c r="B6" s="23"/>
      <c r="C6" s="37"/>
    </row>
    <row r="7" spans="1:3" ht="26.25" thickBot="1">
      <c r="A7" s="2" t="s">
        <v>4</v>
      </c>
      <c r="B7" s="24">
        <v>42.179000000000002</v>
      </c>
      <c r="C7" s="44">
        <v>0.14879999999999999</v>
      </c>
    </row>
    <row r="8" spans="1:3" ht="21.75" thickBot="1">
      <c r="A8" s="41" t="s">
        <v>5</v>
      </c>
      <c r="B8" s="23"/>
      <c r="C8" s="45"/>
    </row>
    <row r="9" spans="1:3" ht="15.75" thickBot="1">
      <c r="A9" s="3" t="s">
        <v>6</v>
      </c>
      <c r="B9" s="25">
        <f>SUM(B10:B14)</f>
        <v>1258.96</v>
      </c>
      <c r="C9" s="64">
        <f>SUM(C10:C14)</f>
        <v>3.8416569382868246</v>
      </c>
    </row>
    <row r="10" spans="1:3" ht="26.25" thickBot="1">
      <c r="A10" s="4" t="s">
        <v>7</v>
      </c>
      <c r="B10" s="26">
        <v>582.78</v>
      </c>
      <c r="C10" s="63">
        <f>B10/B7*C7</f>
        <v>2.0559440479859643</v>
      </c>
    </row>
    <row r="11" spans="1:3" ht="15.75" thickBot="1">
      <c r="A11" s="4" t="s">
        <v>8</v>
      </c>
      <c r="B11" s="27">
        <v>116.3</v>
      </c>
      <c r="C11" s="63">
        <f>B11/B7*C7</f>
        <v>0.41028568719030789</v>
      </c>
    </row>
    <row r="12" spans="1:3" ht="15.75" thickBot="1">
      <c r="A12" s="4" t="s">
        <v>9</v>
      </c>
      <c r="B12" s="27">
        <v>289</v>
      </c>
      <c r="C12" s="63">
        <f>B12/B7*C7</f>
        <v>1.0195405296474547</v>
      </c>
    </row>
    <row r="13" spans="1:3" ht="23.25" thickBot="1">
      <c r="A13" s="5" t="s">
        <v>44</v>
      </c>
      <c r="B13" s="26">
        <v>170</v>
      </c>
      <c r="C13" s="63">
        <v>0</v>
      </c>
    </row>
    <row r="14" spans="1:3" ht="15.75" thickBot="1">
      <c r="A14" s="6" t="s">
        <v>10</v>
      </c>
      <c r="B14" s="26">
        <v>100.88</v>
      </c>
      <c r="C14" s="63">
        <f>B14/B7*C7</f>
        <v>0.35588667346309771</v>
      </c>
    </row>
    <row r="15" spans="1:3" ht="26.25" thickBot="1">
      <c r="A15" s="7" t="s">
        <v>11</v>
      </c>
      <c r="B15" s="18">
        <f>SUM(B16:B25)</f>
        <v>2030.971</v>
      </c>
      <c r="C15" s="64">
        <f>SUM(C16:C25)</f>
        <v>5.3815997534318019</v>
      </c>
    </row>
    <row r="16" spans="1:3" ht="26.25" thickBot="1">
      <c r="A16" s="4" t="s">
        <v>12</v>
      </c>
      <c r="B16" s="26">
        <v>747.64</v>
      </c>
      <c r="C16" s="63">
        <f>B16/B7*C7</f>
        <v>2.6375407667322595</v>
      </c>
    </row>
    <row r="17" spans="1:3" ht="15.75" thickBot="1">
      <c r="A17" s="8" t="s">
        <v>13</v>
      </c>
      <c r="B17" s="26">
        <v>172.51</v>
      </c>
      <c r="C17" s="63">
        <f>B17/B7*C7</f>
        <v>0.60858455629578689</v>
      </c>
    </row>
    <row r="18" spans="1:3" ht="16.5" thickBot="1">
      <c r="A18" s="9" t="s">
        <v>14</v>
      </c>
      <c r="B18" s="26">
        <v>110</v>
      </c>
      <c r="C18" s="63">
        <f>B18/B7*C7</f>
        <v>0.38806040920837376</v>
      </c>
    </row>
    <row r="19" spans="1:3" ht="15.75" thickBot="1">
      <c r="A19" s="8" t="s">
        <v>15</v>
      </c>
      <c r="B19" s="27">
        <v>339.7</v>
      </c>
      <c r="C19" s="63">
        <f>B19/B7*C7</f>
        <v>1.1984011000734962</v>
      </c>
    </row>
    <row r="20" spans="1:3" ht="15.75" thickBot="1">
      <c r="A20" s="10" t="s">
        <v>16</v>
      </c>
      <c r="B20" s="26">
        <v>365.911</v>
      </c>
      <c r="C20" s="63">
        <v>0</v>
      </c>
    </row>
    <row r="21" spans="1:3" ht="15.75" thickBot="1">
      <c r="A21" s="11" t="s">
        <v>17</v>
      </c>
      <c r="B21" s="26">
        <v>36.83</v>
      </c>
      <c r="C21" s="63">
        <v>0.16</v>
      </c>
    </row>
    <row r="22" spans="1:3" ht="15.75" thickBot="1">
      <c r="A22" s="12" t="s">
        <v>18</v>
      </c>
      <c r="B22" s="26">
        <v>110.31</v>
      </c>
      <c r="C22" s="63">
        <v>0</v>
      </c>
    </row>
    <row r="23" spans="1:3" ht="26.25" thickBot="1">
      <c r="A23" s="12" t="s">
        <v>19</v>
      </c>
      <c r="B23" s="26">
        <v>16.8</v>
      </c>
      <c r="C23" s="63">
        <v>0</v>
      </c>
    </row>
    <row r="24" spans="1:3" ht="15.75" thickBot="1">
      <c r="A24" s="12" t="s">
        <v>49</v>
      </c>
      <c r="B24" s="26">
        <v>21</v>
      </c>
      <c r="C24" s="63">
        <v>0</v>
      </c>
    </row>
    <row r="25" spans="1:3" ht="15.75" thickBot="1">
      <c r="A25" s="13" t="s">
        <v>10</v>
      </c>
      <c r="B25" s="26">
        <v>110.27</v>
      </c>
      <c r="C25" s="63">
        <f>B25/B7*C7</f>
        <v>0.38901292112188524</v>
      </c>
    </row>
    <row r="26" spans="1:3" ht="26.25" thickBot="1">
      <c r="A26" s="14" t="s">
        <v>20</v>
      </c>
      <c r="B26" s="18">
        <f>SUM(B27:B34)</f>
        <v>1933.1119999999999</v>
      </c>
      <c r="C26" s="64">
        <f>SUM(C27:C34)</f>
        <v>6.5165820337134592</v>
      </c>
    </row>
    <row r="27" spans="1:3" ht="26.25" thickBot="1">
      <c r="A27" s="15" t="s">
        <v>21</v>
      </c>
      <c r="B27" s="26">
        <v>273.58999999999997</v>
      </c>
      <c r="C27" s="63">
        <f>B27/B7*C7</f>
        <v>0.96517679413926338</v>
      </c>
    </row>
    <row r="28" spans="1:3" ht="15.75" thickBot="1">
      <c r="A28" s="15" t="s">
        <v>13</v>
      </c>
      <c r="B28" s="26">
        <v>55.18</v>
      </c>
      <c r="C28" s="63">
        <f>B28/B7*C7</f>
        <v>0.19466521254652788</v>
      </c>
    </row>
    <row r="29" spans="1:3" ht="15.75" thickBot="1">
      <c r="A29" s="15" t="s">
        <v>15</v>
      </c>
      <c r="B29" s="28">
        <v>72.3</v>
      </c>
      <c r="C29" s="63">
        <f>B29/B7*C7</f>
        <v>0.25506152350695838</v>
      </c>
    </row>
    <row r="30" spans="1:3" ht="15.75" thickBot="1">
      <c r="A30" s="15" t="s">
        <v>22</v>
      </c>
      <c r="B30" s="29">
        <v>85.655000000000001</v>
      </c>
      <c r="C30" s="63">
        <v>0</v>
      </c>
    </row>
    <row r="31" spans="1:3" ht="15.75" thickBot="1">
      <c r="A31" s="15" t="s">
        <v>23</v>
      </c>
      <c r="B31" s="26">
        <v>1409.98</v>
      </c>
      <c r="C31" s="63">
        <f>B31/B7*C7</f>
        <v>4.9741583252329358</v>
      </c>
    </row>
    <row r="32" spans="1:3" ht="15.75" thickBot="1">
      <c r="A32" s="15" t="s">
        <v>24</v>
      </c>
      <c r="B32" s="27">
        <v>12.686999999999999</v>
      </c>
      <c r="C32" s="63">
        <f>B32/B7*C7</f>
        <v>4.4757476469333077E-2</v>
      </c>
    </row>
    <row r="33" spans="1:3" ht="15.75" thickBot="1">
      <c r="A33" s="15" t="s">
        <v>51</v>
      </c>
      <c r="B33" s="26">
        <v>0.26</v>
      </c>
      <c r="C33" s="63">
        <v>0</v>
      </c>
    </row>
    <row r="34" spans="1:3" ht="15.75" thickBot="1">
      <c r="A34" s="13" t="s">
        <v>10</v>
      </c>
      <c r="B34" s="30">
        <v>23.46</v>
      </c>
      <c r="C34" s="63">
        <f>B34/B7*C7</f>
        <v>8.2762701818440448E-2</v>
      </c>
    </row>
    <row r="35" spans="1:3" ht="15.75" thickBot="1">
      <c r="A35" s="17" t="s">
        <v>25</v>
      </c>
      <c r="B35" s="31">
        <f>SUM(B36:B38)</f>
        <v>398.15800000000002</v>
      </c>
      <c r="C35" s="64">
        <f>SUM(C36:C38)</f>
        <v>12.095680000000002</v>
      </c>
    </row>
    <row r="36" spans="1:3" ht="15.75" thickBot="1">
      <c r="A36" s="12" t="s">
        <v>26</v>
      </c>
      <c r="B36" s="26">
        <v>44.869</v>
      </c>
      <c r="C36" s="63">
        <v>0.66768000000000005</v>
      </c>
    </row>
    <row r="37" spans="1:3" ht="15.75" thickBot="1">
      <c r="A37" s="12" t="s">
        <v>27</v>
      </c>
      <c r="B37" s="26">
        <v>68.804000000000002</v>
      </c>
      <c r="C37" s="63">
        <v>0</v>
      </c>
    </row>
    <row r="38" spans="1:3" ht="15.75" thickBot="1">
      <c r="A38" s="12" t="s">
        <v>28</v>
      </c>
      <c r="B38" s="26">
        <v>284.48500000000001</v>
      </c>
      <c r="C38" s="63">
        <v>11.428000000000001</v>
      </c>
    </row>
    <row r="39" spans="1:3" ht="15.75" thickBot="1">
      <c r="A39" s="14" t="s">
        <v>29</v>
      </c>
      <c r="B39" s="32">
        <f>SUM(B40:B45)</f>
        <v>2640.19</v>
      </c>
      <c r="C39" s="64">
        <f>SUM(C40:C45)</f>
        <v>9.3141201071623314</v>
      </c>
    </row>
    <row r="40" spans="1:3" ht="15.75" thickBot="1">
      <c r="A40" s="13" t="s">
        <v>30</v>
      </c>
      <c r="B40" s="27">
        <v>1984.4</v>
      </c>
      <c r="C40" s="63">
        <f>B40/B7*C7</f>
        <v>7.0006097821190636</v>
      </c>
    </row>
    <row r="41" spans="1:3" ht="15.75" thickBot="1">
      <c r="A41" s="12" t="s">
        <v>31</v>
      </c>
      <c r="B41" s="26">
        <v>53.14</v>
      </c>
      <c r="C41" s="63">
        <f>B41/B7*C7</f>
        <v>0.1874684558666635</v>
      </c>
    </row>
    <row r="42" spans="1:3" ht="15.75" thickBot="1">
      <c r="A42" s="12" t="s">
        <v>32</v>
      </c>
      <c r="B42" s="26">
        <v>7.27</v>
      </c>
      <c r="C42" s="63">
        <f>B42/B7*C7</f>
        <v>2.5647265226771611E-2</v>
      </c>
    </row>
    <row r="43" spans="1:3" ht="26.25" thickBot="1">
      <c r="A43" s="12" t="s">
        <v>33</v>
      </c>
      <c r="B43" s="26">
        <v>151.27000000000001</v>
      </c>
      <c r="C43" s="63">
        <f>B43/B7*C7</f>
        <v>0.53365361909955189</v>
      </c>
    </row>
    <row r="44" spans="1:3" ht="15.75" thickBot="1">
      <c r="A44" s="19" t="s">
        <v>34</v>
      </c>
      <c r="B44" s="26">
        <v>4.16</v>
      </c>
      <c r="C44" s="63">
        <f>B44/B7*C7</f>
        <v>1.4675739111880318E-2</v>
      </c>
    </row>
    <row r="45" spans="1:3" ht="15.75" thickBot="1">
      <c r="A45" s="13" t="s">
        <v>35</v>
      </c>
      <c r="B45" s="26">
        <v>439.95</v>
      </c>
      <c r="C45" s="63">
        <f>B45/B7*C7</f>
        <v>1.5520652457384005</v>
      </c>
    </row>
    <row r="46" spans="1:3" ht="15.75" thickBot="1">
      <c r="A46" s="14" t="s">
        <v>36</v>
      </c>
      <c r="B46" s="34">
        <f>B9+B15+B26+B35+B39</f>
        <v>8261.3909999999996</v>
      </c>
      <c r="C46" s="65">
        <f>C9+C15+C26+C35+C39</f>
        <v>37.14963883259442</v>
      </c>
    </row>
    <row r="47" spans="1:3" ht="30" thickBot="1">
      <c r="A47" s="42" t="s">
        <v>37</v>
      </c>
      <c r="B47" s="43">
        <f>B46/B7/12</f>
        <v>16.322085635031648</v>
      </c>
      <c r="C47" s="79">
        <f>C46/C7/12</f>
        <v>20.805129274526447</v>
      </c>
    </row>
    <row r="48" spans="1:3" ht="15.75" thickBot="1">
      <c r="A48" s="20" t="s">
        <v>45</v>
      </c>
      <c r="B48" s="35"/>
      <c r="C48" s="83">
        <v>17.935880000000001</v>
      </c>
    </row>
    <row r="49" spans="1:3" ht="15.75" thickBot="1">
      <c r="A49" s="13" t="s">
        <v>46</v>
      </c>
      <c r="B49" s="16">
        <v>8128.6980000000003</v>
      </c>
      <c r="C49" s="83">
        <v>23.38871</v>
      </c>
    </row>
    <row r="50" spans="1:3" ht="15.75" thickBot="1">
      <c r="A50" s="12" t="s">
        <v>47</v>
      </c>
      <c r="B50" s="33"/>
      <c r="C50" s="83">
        <v>13.688000000000001</v>
      </c>
    </row>
    <row r="51" spans="1:3" ht="15.75" thickBot="1">
      <c r="A51" s="12" t="s">
        <v>48</v>
      </c>
      <c r="B51" s="33"/>
      <c r="C51" s="83">
        <f>C48+C49-C50</f>
        <v>27.636589999999998</v>
      </c>
    </row>
    <row r="52" spans="1:3" ht="15.75" thickBot="1">
      <c r="A52" s="13" t="s">
        <v>38</v>
      </c>
      <c r="B52" s="36">
        <f>B49/B7/12</f>
        <v>16.059923184523104</v>
      </c>
      <c r="C52" s="83">
        <f>C49/C7/12</f>
        <v>13.098515905017921</v>
      </c>
    </row>
    <row r="53" spans="1:3" ht="27">
      <c r="A53" s="56" t="s">
        <v>61</v>
      </c>
      <c r="B53" s="57"/>
      <c r="C53" s="82">
        <f>C52-C47</f>
        <v>-7.7066133695085259</v>
      </c>
    </row>
    <row r="54" spans="1:3" ht="27">
      <c r="A54" s="56" t="s">
        <v>62</v>
      </c>
      <c r="B54" s="57"/>
      <c r="C54" s="82">
        <f>C53*C7*12</f>
        <v>-13.760928832594423</v>
      </c>
    </row>
    <row r="55" spans="1:3" ht="27">
      <c r="A55" s="56" t="s">
        <v>63</v>
      </c>
      <c r="B55" s="57"/>
      <c r="C55" s="82">
        <f>C50-C46</f>
        <v>-23.461638832594417</v>
      </c>
    </row>
    <row r="56" spans="1:3" ht="15.75">
      <c r="A56" s="1" t="s">
        <v>39</v>
      </c>
      <c r="B56" s="21"/>
    </row>
    <row r="57" spans="1:3" ht="15.75">
      <c r="A57" s="22" t="s">
        <v>40</v>
      </c>
      <c r="B57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24</vt:lpstr>
      <vt:lpstr>д.13</vt:lpstr>
      <vt:lpstr>д.14</vt:lpstr>
      <vt:lpstr>20 а</vt:lpstr>
      <vt:lpstr>20 б</vt:lpstr>
      <vt:lpstr>25</vt:lpstr>
      <vt:lpstr>26</vt:lpstr>
      <vt:lpstr>29</vt:lpstr>
      <vt:lpstr>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2018-04-04T06:24:30Z</dcterms:modified>
</cp:coreProperties>
</file>